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840" windowWidth="10215" windowHeight="8595" tabRatio="777" activeTab="4"/>
  </bookViews>
  <sheets>
    <sheet name="Orçamento Sintético" sheetId="8" r:id="rId1"/>
    <sheet name="Orçamento Analítico" sheetId="7" r:id="rId2"/>
    <sheet name="BDI" sheetId="2" r:id="rId3"/>
    <sheet name="encargos sociais" sheetId="3" r:id="rId4"/>
    <sheet name="Cronograma" sheetId="9" r:id="rId5"/>
    <sheet name="P.Mercado" sheetId="10" state="hidden" r:id="rId6"/>
    <sheet name="Memorial de cálculo" sheetId="11" state="hidden" r:id="rId7"/>
  </sheets>
  <definedNames>
    <definedName name="_xlnm.Print_Area" localSheetId="2">BDI!$B$2:$E$37</definedName>
    <definedName name="_xlnm.Print_Area" localSheetId="4">Cronograma!$A$1:$J$21</definedName>
    <definedName name="_xlnm.Print_Area" localSheetId="3">'encargos sociais'!$A$1:$D$46</definedName>
    <definedName name="_xlnm.Print_Area" localSheetId="6">'Memorial de cálculo'!$A$1:$E$196</definedName>
    <definedName name="_xlnm.Print_Area" localSheetId="1">'Orçamento Analítico'!$A$1:$J$752</definedName>
    <definedName name="_xlnm.Print_Area" localSheetId="0">'Orçamento Sintético'!$A$1:$K$92</definedName>
    <definedName name="_xlnm.Print_Area" localSheetId="5">P.Mercado!$A$1:$F$33</definedName>
  </definedNames>
  <calcPr calcId="145621"/>
</workbook>
</file>

<file path=xl/calcChain.xml><?xml version="1.0" encoding="utf-8"?>
<calcChain xmlns="http://schemas.openxmlformats.org/spreadsheetml/2006/main">
  <c r="J11" i="9"/>
  <c r="I12"/>
  <c r="G12"/>
  <c r="H11"/>
  <c r="E12"/>
  <c r="C11"/>
  <c r="D11"/>
  <c r="J570" i="7"/>
  <c r="J422"/>
  <c r="J4"/>
  <c r="F2" i="8" l="1"/>
  <c r="I77" l="1"/>
  <c r="J77" s="1"/>
  <c r="I78"/>
  <c r="J78" s="1"/>
  <c r="I79"/>
  <c r="J79" s="1"/>
  <c r="I80"/>
  <c r="J80" s="1"/>
  <c r="I81"/>
  <c r="J81" s="1"/>
  <c r="I82"/>
  <c r="J82" s="1"/>
  <c r="I83"/>
  <c r="J83" s="1"/>
  <c r="I76"/>
  <c r="J76" s="1"/>
  <c r="J75" l="1"/>
  <c r="J649" i="7" s="1"/>
  <c r="E23" i="2" l="1"/>
  <c r="H86" i="8"/>
  <c r="I88" s="1"/>
  <c r="L88" s="1"/>
  <c r="H748" i="7" s="1"/>
  <c r="F20" i="10"/>
  <c r="F19"/>
  <c r="F22" s="1"/>
  <c r="F15"/>
  <c r="F21"/>
  <c r="F6"/>
  <c r="F7"/>
  <c r="F5"/>
  <c r="E22"/>
  <c r="E15"/>
  <c r="E8"/>
  <c r="F8" l="1"/>
  <c r="I86" i="8"/>
  <c r="E19" i="2" l="1"/>
  <c r="E26" s="1"/>
  <c r="E12"/>
  <c r="E8"/>
  <c r="G2" i="7" l="1"/>
  <c r="I67" i="8" l="1"/>
  <c r="J67" s="1"/>
  <c r="I13"/>
  <c r="J13" s="1"/>
  <c r="I21"/>
  <c r="J21" s="1"/>
  <c r="I29"/>
  <c r="J29" s="1"/>
  <c r="I37"/>
  <c r="J37" s="1"/>
  <c r="I45"/>
  <c r="J45" s="1"/>
  <c r="I54"/>
  <c r="J54" s="1"/>
  <c r="I62"/>
  <c r="J62" s="1"/>
  <c r="I68"/>
  <c r="J68" s="1"/>
  <c r="I65"/>
  <c r="J65" s="1"/>
  <c r="I14"/>
  <c r="J14" s="1"/>
  <c r="I22"/>
  <c r="J22" s="1"/>
  <c r="I30"/>
  <c r="J30" s="1"/>
  <c r="I38"/>
  <c r="J38" s="1"/>
  <c r="I46"/>
  <c r="J46" s="1"/>
  <c r="I55"/>
  <c r="J55" s="1"/>
  <c r="I63"/>
  <c r="J63" s="1"/>
  <c r="I7"/>
  <c r="J7" s="1"/>
  <c r="I15"/>
  <c r="J15" s="1"/>
  <c r="I23"/>
  <c r="J23" s="1"/>
  <c r="I31"/>
  <c r="J31" s="1"/>
  <c r="I39"/>
  <c r="J39" s="1"/>
  <c r="I47"/>
  <c r="J47" s="1"/>
  <c r="I56"/>
  <c r="J56" s="1"/>
  <c r="I64"/>
  <c r="J64" s="1"/>
  <c r="I70"/>
  <c r="J70" s="1"/>
  <c r="I8"/>
  <c r="J8" s="1"/>
  <c r="I16"/>
  <c r="J16" s="1"/>
  <c r="I24"/>
  <c r="J24" s="1"/>
  <c r="I32"/>
  <c r="J32" s="1"/>
  <c r="I40"/>
  <c r="J40" s="1"/>
  <c r="I48"/>
  <c r="J48" s="1"/>
  <c r="I57"/>
  <c r="J57" s="1"/>
  <c r="I6"/>
  <c r="J6" s="1"/>
  <c r="I69"/>
  <c r="J69" s="1"/>
  <c r="I71"/>
  <c r="J71" s="1"/>
  <c r="I9"/>
  <c r="J9" s="1"/>
  <c r="I17"/>
  <c r="J17" s="1"/>
  <c r="I25"/>
  <c r="J25" s="1"/>
  <c r="I33"/>
  <c r="J33" s="1"/>
  <c r="I41"/>
  <c r="J41" s="1"/>
  <c r="I49"/>
  <c r="J49" s="1"/>
  <c r="I58"/>
  <c r="J58" s="1"/>
  <c r="I12"/>
  <c r="J12" s="1"/>
  <c r="I36"/>
  <c r="J36" s="1"/>
  <c r="I61"/>
  <c r="J61" s="1"/>
  <c r="I72"/>
  <c r="J72" s="1"/>
  <c r="I10"/>
  <c r="J10" s="1"/>
  <c r="I18"/>
  <c r="J18" s="1"/>
  <c r="I26"/>
  <c r="J26" s="1"/>
  <c r="I34"/>
  <c r="J34" s="1"/>
  <c r="I42"/>
  <c r="J42" s="1"/>
  <c r="I51"/>
  <c r="J51" s="1"/>
  <c r="I59"/>
  <c r="J59" s="1"/>
  <c r="I73"/>
  <c r="J73" s="1"/>
  <c r="I11"/>
  <c r="J11" s="1"/>
  <c r="I19"/>
  <c r="J19" s="1"/>
  <c r="I27"/>
  <c r="J27" s="1"/>
  <c r="I35"/>
  <c r="J35" s="1"/>
  <c r="I43"/>
  <c r="J43" s="1"/>
  <c r="I52"/>
  <c r="J52" s="1"/>
  <c r="I60"/>
  <c r="J60" s="1"/>
  <c r="I85"/>
  <c r="J85" s="1"/>
  <c r="I74"/>
  <c r="J74" s="1"/>
  <c r="I20"/>
  <c r="J20" s="1"/>
  <c r="I28"/>
  <c r="J28" s="1"/>
  <c r="I44"/>
  <c r="J44" s="1"/>
  <c r="I53"/>
  <c r="J53" s="1"/>
  <c r="J86"/>
  <c r="J746" i="7" l="1"/>
  <c r="J5" i="8"/>
  <c r="J50"/>
  <c r="D9" i="9" s="1"/>
  <c r="J66" i="8"/>
  <c r="D10" i="9" s="1"/>
  <c r="J84" i="8"/>
  <c r="J726" i="7" s="1"/>
  <c r="D8" i="9" l="1"/>
  <c r="J8" s="1"/>
  <c r="I90" i="8"/>
  <c r="H10" i="9"/>
  <c r="F10"/>
  <c r="J10"/>
  <c r="F9"/>
  <c r="J9"/>
  <c r="H9"/>
  <c r="D12"/>
  <c r="H8" l="1"/>
  <c r="F8"/>
  <c r="K81" i="8"/>
  <c r="K79"/>
  <c r="K80"/>
  <c r="K78"/>
  <c r="K77"/>
  <c r="K76"/>
  <c r="K83"/>
  <c r="K82"/>
  <c r="K84"/>
  <c r="K75"/>
  <c r="I89"/>
  <c r="L89" s="1"/>
  <c r="H749" i="7" s="1"/>
  <c r="K71" i="8"/>
  <c r="K55"/>
  <c r="K63"/>
  <c r="K11"/>
  <c r="K19"/>
  <c r="K27"/>
  <c r="K35"/>
  <c r="K43"/>
  <c r="K5"/>
  <c r="L90"/>
  <c r="K72"/>
  <c r="K56"/>
  <c r="K64"/>
  <c r="K12"/>
  <c r="K20"/>
  <c r="K28"/>
  <c r="K36"/>
  <c r="K44"/>
  <c r="K50"/>
  <c r="K73"/>
  <c r="K57"/>
  <c r="K65"/>
  <c r="K13"/>
  <c r="K21"/>
  <c r="K29"/>
  <c r="K37"/>
  <c r="K45"/>
  <c r="K74"/>
  <c r="K58"/>
  <c r="K51"/>
  <c r="K14"/>
  <c r="K22"/>
  <c r="K30"/>
  <c r="K38"/>
  <c r="K46"/>
  <c r="K67"/>
  <c r="K59"/>
  <c r="K7"/>
  <c r="K15"/>
  <c r="K23"/>
  <c r="K31"/>
  <c r="K39"/>
  <c r="K47"/>
  <c r="K68"/>
  <c r="K52"/>
  <c r="K60"/>
  <c r="K8"/>
  <c r="K16"/>
  <c r="K24"/>
  <c r="K32"/>
  <c r="K40"/>
  <c r="K48"/>
  <c r="K53"/>
  <c r="K61"/>
  <c r="K9"/>
  <c r="K17"/>
  <c r="K25"/>
  <c r="K33"/>
  <c r="K41"/>
  <c r="K49"/>
  <c r="K70"/>
  <c r="K54"/>
  <c r="K62"/>
  <c r="K10"/>
  <c r="K18"/>
  <c r="K26"/>
  <c r="K34"/>
  <c r="K42"/>
  <c r="K6"/>
  <c r="K66"/>
  <c r="K69"/>
  <c r="K85"/>
  <c r="K86"/>
  <c r="D14" i="9" l="1"/>
  <c r="H750" i="7"/>
  <c r="J12" i="9" l="1"/>
  <c r="H12"/>
  <c r="F12"/>
  <c r="F14" s="1"/>
  <c r="C9"/>
  <c r="C8"/>
  <c r="C10"/>
  <c r="C12"/>
  <c r="J14" l="1"/>
  <c r="J15" s="1"/>
  <c r="H14"/>
  <c r="H15" s="1"/>
  <c r="D15"/>
  <c r="F17"/>
  <c r="H17" s="1"/>
  <c r="F15"/>
  <c r="F18" s="1"/>
  <c r="J17" l="1"/>
  <c r="H18"/>
  <c r="J18" s="1"/>
</calcChain>
</file>

<file path=xl/sharedStrings.xml><?xml version="1.0" encoding="utf-8"?>
<sst xmlns="http://schemas.openxmlformats.org/spreadsheetml/2006/main" count="4836" uniqueCount="850">
  <si>
    <t>Obra</t>
  </si>
  <si>
    <t>Bancos</t>
  </si>
  <si>
    <t>B.D.I.</t>
  </si>
  <si>
    <t>Encargos Sociais</t>
  </si>
  <si>
    <t xml:space="preserve">SINAPI - 12/2018 - Minas Gerais
SETOP - 01/2018 - Minas Gerais
</t>
  </si>
  <si>
    <t>Desonerado: 0,00%</t>
  </si>
  <si>
    <t>Planilha Orçamentária Sintética</t>
  </si>
  <si>
    <t>Item</t>
  </si>
  <si>
    <t>Código</t>
  </si>
  <si>
    <t>Banco</t>
  </si>
  <si>
    <t>Descrição</t>
  </si>
  <si>
    <t>Tipo</t>
  </si>
  <si>
    <t>Und</t>
  </si>
  <si>
    <t>Quant.</t>
  </si>
  <si>
    <t>Valor Unit</t>
  </si>
  <si>
    <t>Valor Unit com BDI</t>
  </si>
  <si>
    <t>Total</t>
  </si>
  <si>
    <t>Peso (%)</t>
  </si>
  <si>
    <t xml:space="preserve"> 1.1 </t>
  </si>
  <si>
    <t>SINAPI</t>
  </si>
  <si>
    <t>INEL - INSTALAÇÃO ELÉTRICA/ELETRIFICAÇÃO E ILUMINAÇÃO EXTERNA</t>
  </si>
  <si>
    <t>UN</t>
  </si>
  <si>
    <t xml:space="preserve"> 1.2 </t>
  </si>
  <si>
    <t xml:space="preserve"> 91925 </t>
  </si>
  <si>
    <t>CABO DE COBRE FLEXÍVEL ISOLADO, 1,5 MM², ANTI-CHAMA 0,6/1,0 KV, PARA CIRCUITOS TERMINAIS - FORNECIMENTO E INSTALAÇÃO. AF_12/2015 - PRETO</t>
  </si>
  <si>
    <t>M</t>
  </si>
  <si>
    <t xml:space="preserve"> 1.3 </t>
  </si>
  <si>
    <t>CABO DE COBRE FLEXÍVEL ISOLADO, 1,5 MM², ANTI-CHAMA 0,6/1,0 KV, PARA CIRCUITOS TERMINAIS - FORNECIMENTO E INSTALAÇÃO. AF_12/2015 - VERDE</t>
  </si>
  <si>
    <t xml:space="preserve"> 1.4 </t>
  </si>
  <si>
    <t>CABO DE COBRE FLEXÍVEL ISOLADO, 1,5 MM², ANTI-CHAMA 0,6/1,0 KV, PARA CIRCUITOS TERMINAIS - FORNECIMENTO E INSTALAÇÃO. AF_12/2015 - AZUL</t>
  </si>
  <si>
    <t xml:space="preserve"> 1.5 </t>
  </si>
  <si>
    <t xml:space="preserve"> 002419 </t>
  </si>
  <si>
    <t>Próprio</t>
  </si>
  <si>
    <t>CURVA 90 GRAUS DE FERRO GALVANIZADO, COM ROSCA BSP MACHO/FEMEA, DE 3/4" - FORNECIMENTO E INSTALAÇÃO</t>
  </si>
  <si>
    <t xml:space="preserve"> 1.6 </t>
  </si>
  <si>
    <t xml:space="preserve"> 93653 </t>
  </si>
  <si>
    <t>DISJUNTOR MONOPOLAR TIPO DIN, CORRENTE NOMINAL DE 10A - FORNECIMENTO E INSTALAÇÃO. AF_04/2016</t>
  </si>
  <si>
    <t xml:space="preserve"> 1.7 </t>
  </si>
  <si>
    <t xml:space="preserve"> 93654 </t>
  </si>
  <si>
    <t>DISJUNTOR MONOPOLAR TIPO DIN, CORRENTE NOMINAL DE 16A - FORNECIMENTO E INSTALAÇÃO. AF_04/2016</t>
  </si>
  <si>
    <t xml:space="preserve"> 1.8 </t>
  </si>
  <si>
    <t xml:space="preserve"> 93660 </t>
  </si>
  <si>
    <t>DISJUNTOR BIPOLAR TIPO DIN, CORRENTE NOMINAL DE 10A - FORNECIMENTO E INSTALAÇÃO. AF_04/2016</t>
  </si>
  <si>
    <t xml:space="preserve"> 1.9 </t>
  </si>
  <si>
    <t xml:space="preserve"> 93662 </t>
  </si>
  <si>
    <t>DISJUNTOR BIPOLAR TIPO DIN, CORRENTE NOMINAL DE 20A - FORNECIMENTO E INSTALAÇÃO. AF_04/2016</t>
  </si>
  <si>
    <t xml:space="preserve"> 93661 </t>
  </si>
  <si>
    <t>DISJUNTOR BIPOLAR TIPO DIN, CORRENTE NOMINAL DE 16A - FORNECIMENTO E INSTALAÇÃO. AF_04/2016</t>
  </si>
  <si>
    <t xml:space="preserve"> 1.10 </t>
  </si>
  <si>
    <t xml:space="preserve"> 93670 </t>
  </si>
  <si>
    <t>DISJUNTOR TRIPOLAR TIPO DIN, CORRENTE NOMINAL DE 25A - FORNECIMENTO E INSTALAÇÃO. AF_04/2016</t>
  </si>
  <si>
    <t xml:space="preserve"> 1.11 </t>
  </si>
  <si>
    <t xml:space="preserve"> 91929 </t>
  </si>
  <si>
    <t>CABO DE COBRE FLEXÍVEL ISOLADO, 4 MM², ANTI-CHAMA 0,6/1,0 KV, PARA CIRCUITOS TERMINAIS - FORNECIMENTO E INSTALAÇÃO. AF_12/2015 - PRETO</t>
  </si>
  <si>
    <t xml:space="preserve"> 1.12 </t>
  </si>
  <si>
    <t>CABO DE COBRE FLEXÍVEL ISOLADO, 4 MM², ANTI-CHAMA 0,6/1,0 KV, PARA CIRCUITOS TERMINAIS - FORNECIMENTO E INSTALAÇÃO. AF_12/2015 - VERDE</t>
  </si>
  <si>
    <t xml:space="preserve"> 1.13 </t>
  </si>
  <si>
    <t xml:space="preserve"> ELE-TOM-005 </t>
  </si>
  <si>
    <t>SETOP</t>
  </si>
  <si>
    <t>TOMADA SIMPLES - 2P + T - 10A COM PLACA</t>
  </si>
  <si>
    <t/>
  </si>
  <si>
    <t xml:space="preserve"> 1.14 </t>
  </si>
  <si>
    <t xml:space="preserve"> ELE-TOM-015 </t>
  </si>
  <si>
    <t>TOMADA SIMPLES - 2P + T - 20A COM PLACA</t>
  </si>
  <si>
    <t xml:space="preserve"> 1.15 </t>
  </si>
  <si>
    <t xml:space="preserve"> 1.16 </t>
  </si>
  <si>
    <t xml:space="preserve"> 1.17 </t>
  </si>
  <si>
    <t xml:space="preserve"> 002431 </t>
  </si>
  <si>
    <t>CONECTOR RETO DE ALUMINIO PARA ELETRODUTO DE 3/4", PARA ADAPTAR ENTRADA DE ELETRODUTO METALICO FLEXIVEL EM QUADROS</t>
  </si>
  <si>
    <t xml:space="preserve"> 1.18 </t>
  </si>
  <si>
    <t xml:space="preserve"> 95745 </t>
  </si>
  <si>
    <t>ELETRODUTO DE AÇO GALVANIZADO, CLASSE LEVE, DN 20 MM (3/4), APARENTE, INSTALADO EM TETO - FORNECIMENTO E INSTALAÇÃO. AF_11/2016_P</t>
  </si>
  <si>
    <t xml:space="preserve"> 1.19 </t>
  </si>
  <si>
    <t xml:space="preserve"> 91967 </t>
  </si>
  <si>
    <t>INTERRUPTOR SIMPLES (3 MÓDULOS), 10A/250V, INCLUINDO SUPORTE E PLACA - FORNECIMENTO E INSTALAÇÃO. AF_12/2015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</si>
  <si>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</si>
  <si>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</si>
  <si>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</si>
  <si>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</si>
  <si>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</si>
  <si>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2.5 </t>
  </si>
  <si>
    <t xml:space="preserve"> 2.6 </t>
  </si>
  <si>
    <t xml:space="preserve"> 2.7 </t>
  </si>
  <si>
    <t xml:space="preserve"> 2.9 </t>
  </si>
  <si>
    <t xml:space="preserve"> 2.10 </t>
  </si>
  <si>
    <t xml:space="preserve"> 2.11 </t>
  </si>
  <si>
    <t xml:space="preserve"> 2.12 </t>
  </si>
  <si>
    <t xml:space="preserve"> 2.13 </t>
  </si>
  <si>
    <t xml:space="preserve"> 2.14 </t>
  </si>
  <si>
    <t xml:space="preserve"> 2.15 </t>
  </si>
  <si>
    <t xml:space="preserve"> 3 </t>
  </si>
  <si>
    <t xml:space="preserve"> 3.1 </t>
  </si>
  <si>
    <t xml:space="preserve"> 3.2 </t>
  </si>
  <si>
    <t xml:space="preserve"> 3.3 </t>
  </si>
  <si>
    <t xml:space="preserve"> 3.4 </t>
  </si>
  <si>
    <t xml:space="preserve"> 3.5 </t>
  </si>
  <si>
    <t xml:space="preserve"> 3.6 </t>
  </si>
  <si>
    <t xml:space="preserve"> 3.7 </t>
  </si>
  <si>
    <t xml:space="preserve"> 93673 </t>
  </si>
  <si>
    <t>DISJUNTOR TRIPOLAR TIPO DIN, CORRENTE NOMINAL DE 50A - FORNECIMENTO E INSTALAÇÃO. AF_04/2016</t>
  </si>
  <si>
    <t xml:space="preserve"> 002422 </t>
  </si>
  <si>
    <t>QUADRO DE DISTRIBUICAO COM BARRAMENTO TRIFASICO, DE SOBREPOR, EM CHAPA DE ACO GALVANIZADO, PARA 24 DISJUNTORES DIN, 100 A - FORNECIMENTO E INSTALAÇÃO - QDC 3</t>
  </si>
  <si>
    <t xml:space="preserve"> 91975 </t>
  </si>
  <si>
    <t>INTERRUPTOR SIMPLES (4 MÓDULOS), 10A/250V, INCLUINDO SUPORTE E PLACA - FORNECIMENTO E INSTALAÇÃO. AF_12/2015</t>
  </si>
  <si>
    <t xml:space="preserve"> 93663 </t>
  </si>
  <si>
    <t>DISJUNTOR BIPOLAR TIPO DIN, CORRENTE NOMINAL DE 25A - FORNECIMENTO E INSTALAÇÃO. AF_04/2016</t>
  </si>
  <si>
    <t xml:space="preserve"> 002420 </t>
  </si>
  <si>
    <t>DISJUNTOR TRIPOLAR TIPO DIN, CORRENTE NOMINAL DE 63A - FORNECIMENTO E INSTALAÇÃO. AF_04/2016</t>
  </si>
  <si>
    <t xml:space="preserve"> 002423 </t>
  </si>
  <si>
    <t>QUADRO DE DISTRIBUICAO COM BARRAMENTO TRIFASICO, DE SOBREPOR, EM CHAPA DE ACO GALVANIZADO, PARA 30 DISJUNTORES DIN, 100 A - FORNECIMENTO E INSTALAÇÃO - QDC 5</t>
  </si>
  <si>
    <t xml:space="preserve"> 91959 </t>
  </si>
  <si>
    <t>INTERRUPTOR SIMPLES (2 MÓDULOS), 10A/250V, INCLUINDO SUPORTE E PLACA - FORNECIMENTO E INSTALAÇÃO. AF_12/2015</t>
  </si>
  <si>
    <t>CABO DE COBRE FLEXÍVEL ISOLADO, 4 MM², ANTI-CHAMA 0,6/1,0 KV, PARA CIRCUITOS TERMINAIS - FORNECIMENTO E INSTALAÇÃO. AF_12/2015 - AZUL</t>
  </si>
  <si>
    <t xml:space="preserve"> 91933 </t>
  </si>
  <si>
    <t>CABO DE COBRE FLEXÍVEL ISOLADO, 10 MM², ANTI-CHAMA 0,6/1,0 KV, PARA CIRCUITOS TERMINAIS - FORNECIMENTO E INSTALAÇÃO. AF_12/2015 - PRETO</t>
  </si>
  <si>
    <t>CABO DE COBRE FLEXÍVEL ISOLADO, 10 MM², ANTI-CHAMA 0,6/1,0 KV, PARA CIRCUITOS TERMINAIS - FORNECIMENTO E INSTALAÇÃO. AF_12/2015 - VERDE</t>
  </si>
  <si>
    <t>CABO DE COBRE FLEXÍVEL ISOLADO, 10 MM², ANTI-CHAMA 0,6/1,0 KV, PARA CIRCUITOS TERMINAIS - FORNECIMENTO E INSTALAÇÃO. AF_12/2015 - AZUL</t>
  </si>
  <si>
    <t xml:space="preserve"> 002424 </t>
  </si>
  <si>
    <t>QUADRO DE DISTRIBUICAO COM BARRAMENTO TRIFASICO, DE SOBREPOR, EM CHAPA DE ACO GALVANIZADO, PARA 12 DISJUNTORES DIN, 100 A - FORNECIMENTO E INSTALAÇÃO - QD-NOBREAK</t>
  </si>
  <si>
    <t xml:space="preserve"> 002428 </t>
  </si>
  <si>
    <t>CHAVE COMUTADORA ROTATIVA TRIPOLAR (NO BREAK/REDE) - 700 Vac ; 100 A</t>
  </si>
  <si>
    <t xml:space="preserve"> 91927 </t>
  </si>
  <si>
    <t>CABO DE COBRE FLEXÍVEL ISOLADO, 2,5 MM², ANTI-CHAMA 0,6/1,0 KV, PARA CIRCUITOS TERMINAIS - FORNECIMENTO E INSTALAÇÃO. AF_12/2015 - PRETO</t>
  </si>
  <si>
    <t>CABO DE COBRE FLEXÍVEL ISOLADO, 2,5 MM², ANTI-CHAMA 0,6/1,0 KV, PARA CIRCUITOS TERMINAIS - FORNECIMENTO E INSTALAÇÃO. AF_12/2015 - VERDE</t>
  </si>
  <si>
    <t>CABO DE COBRE FLEXÍVEL ISOLADO, 2,5 MM², ANTI-CHAMA 0,6/1,0 KV, PARA CIRCUITOS TERMINAIS - FORNECIMENTO E INSTALAÇÃO. AF_12/2015 - AZUL</t>
  </si>
  <si>
    <t xml:space="preserve"> 91955 </t>
  </si>
  <si>
    <t>INTERRUPTOR PARALELO (1 MÓDULO), 10A/250V, INCLUINDO SUPORTE E PLACA - FORNECIMENTO E INSTALAÇÃO. AF_12/2015</t>
  </si>
  <si>
    <t xml:space="preserve"> 96986 </t>
  </si>
  <si>
    <t>HASTE DE ATERRAMENTO 3/4  PARA SPDA - FORNECIMENTO E INSTALAÇÃO. AF_12/2017</t>
  </si>
  <si>
    <t xml:space="preserve"> 96977 </t>
  </si>
  <si>
    <t>CORDOALHA DE COBRE NU 50 MM², ENTERRADA, SEM ISOLADOR - FORNECIMENTO E INSTALAÇÃO. AF_12/2017</t>
  </si>
  <si>
    <t xml:space="preserve"> SPDA-CXS-010 </t>
  </si>
  <si>
    <t>CAIXA DE EQUALIZAÇÃO PARA USO INTERNO COM 9 TERMINAIS 210X210X90MM EM AÇO</t>
  </si>
  <si>
    <t xml:space="preserve"> 72263 </t>
  </si>
  <si>
    <t>TERMINAL OU CONECTOR DE PRESSAO - PARA CABO 50MM2 - FORNECIMENTO E INSTALACAO</t>
  </si>
  <si>
    <t xml:space="preserve"> ELE-CXS-210 </t>
  </si>
  <si>
    <t>CAIXA DE PASSAGEM PARA PISO DO TIPO “ZB” 52 X 44 X 70 CM - PASSEIO</t>
  </si>
  <si>
    <t xml:space="preserve"> ELE-DUT-015 </t>
  </si>
  <si>
    <t>DUTO CORRUGADO EM PEAD (POLIETILENO DE ALTA DENSIDADE), PARA PROTEÇÃO DE CABOS SUBTERRÂNEOS Ø 3" (75 MM)</t>
  </si>
  <si>
    <t xml:space="preserve"> 002421 </t>
  </si>
  <si>
    <t xml:space="preserve"> 002434 </t>
  </si>
  <si>
    <t>CABO DE ALUMÍNIO MULTIPLEX XLPE 06/1KV 3X1X120+70MM2 - FORNECIMENTO E INSTALAÇÃO</t>
  </si>
  <si>
    <t xml:space="preserve"> TER-ESC-035 </t>
  </si>
  <si>
    <t>ESCAVAÇÃO MANUAL DE VALAS H &lt;= 1,50 M</t>
  </si>
  <si>
    <t>m³</t>
  </si>
  <si>
    <t xml:space="preserve"> 74157/004 </t>
  </si>
  <si>
    <t>LANCAMENTO/APLICACAO MANUAL DE CONCRETO EM FUNDACOES</t>
  </si>
  <si>
    <t>FUES - FUNDAÇÕES E ESTRUTURAS</t>
  </si>
  <si>
    <t>MOVT - MOVIMENTO DE TERRA</t>
  </si>
  <si>
    <t xml:space="preserve"> DEM-CON-015 </t>
  </si>
  <si>
    <t>DEMOLIÇÃO DE CONCRETO SIMPLES - COM EQUIPAMENTO ELÉTRICO, INCLUSIVE AFASTAMENTO</t>
  </si>
  <si>
    <t xml:space="preserve"> 72260 </t>
  </si>
  <si>
    <t>TERMINAL OU CONECTOR DE PRESSAO - PARA CABO 16MM2 - FORNECIMENTO E INSTALACAO</t>
  </si>
  <si>
    <t xml:space="preserve"> 72259 </t>
  </si>
  <si>
    <t>TERMINAL OU CONECTOR DE PRESSAO - PARA CABO 10MM2 - FORNECIMENTO E INSTALACAO - TIPO PINO/TUBULAR</t>
  </si>
  <si>
    <t xml:space="preserve"> 002426 </t>
  </si>
  <si>
    <t xml:space="preserve"> ELE-PER-030 </t>
  </si>
  <si>
    <t>PERFILADO PERFURADO EM CHAPA DE AÇO , DIMENSÕES 38 X 38 MM</t>
  </si>
  <si>
    <t xml:space="preserve"> ELE-PER-080 </t>
  </si>
  <si>
    <t>VERGALHÃO DE AÇO COM ROSCA TOTAL PARA PERFILADO (DIÂMETRO: 1/4")</t>
  </si>
  <si>
    <t xml:space="preserve"> ELE-PER-040 </t>
  </si>
  <si>
    <t>DERIVAÇÃO FINAL PARA ELETRODUTO EM CHAPA DE AÇO PARA PERFILADO</t>
  </si>
  <si>
    <t xml:space="preserve"> ELE-PER-070 </t>
  </si>
  <si>
    <t>SUPORTE EM CHAPA DE AÇO PARA PERFILADO</t>
  </si>
  <si>
    <t xml:space="preserve"> 97585 </t>
  </si>
  <si>
    <t>LUMINÁRIA TIPO CALHA, DE SOBREPOR, COM 2 LÂMPADAS TUBULARES DE 18 W - FORNECIMENTO E INSTALAÇÃO. AF_11/2017</t>
  </si>
  <si>
    <t xml:space="preserve"> 91953 </t>
  </si>
  <si>
    <t>INTERRUPTOR SIMPLES (1 MÓDULO), 10A/250V, INCLUINDO SUPORTE E PLACA - FORNECIMENTO E INSTALAÇÃO. AF_12/2015</t>
  </si>
  <si>
    <t>Total sem BDI</t>
  </si>
  <si>
    <t>Total do BDI</t>
  </si>
  <si>
    <t>Total Geral</t>
  </si>
  <si>
    <t xml:space="preserve">_______________________________________________________________
Leon Candido De Oliveira
</t>
  </si>
  <si>
    <t>Grupo</t>
  </si>
  <si>
    <t>A</t>
  </si>
  <si>
    <t>Despesas indiretas</t>
  </si>
  <si>
    <t>A.1</t>
  </si>
  <si>
    <t>Administração central</t>
  </si>
  <si>
    <t>A.2</t>
  </si>
  <si>
    <t>Garantia e Seguro Contratual</t>
  </si>
  <si>
    <t>A.3</t>
  </si>
  <si>
    <t>Seguro de Risco de Engenharia</t>
  </si>
  <si>
    <t>A.4</t>
  </si>
  <si>
    <t>Outros</t>
  </si>
  <si>
    <t>Total do grupo A</t>
  </si>
  <si>
    <t>B</t>
  </si>
  <si>
    <t>Bonificação</t>
  </si>
  <si>
    <t>B.1</t>
  </si>
  <si>
    <t>Lucro</t>
  </si>
  <si>
    <t>Total do grupo B</t>
  </si>
  <si>
    <t>C</t>
  </si>
  <si>
    <t>Impostos</t>
  </si>
  <si>
    <t>C.1</t>
  </si>
  <si>
    <t>PIS</t>
  </si>
  <si>
    <t>C.2</t>
  </si>
  <si>
    <t>COFINS</t>
  </si>
  <si>
    <t>C.3</t>
  </si>
  <si>
    <t>ISS (Prefeitura de Diamantina)*</t>
  </si>
  <si>
    <t>C.4</t>
  </si>
  <si>
    <t>CPRB (Contribuição Previdenciária sobre Renda Bruta)</t>
  </si>
  <si>
    <t>Total do grupo C</t>
  </si>
  <si>
    <t>D</t>
  </si>
  <si>
    <t>Despesas Financeiras (F)</t>
  </si>
  <si>
    <t>Total do grupo D</t>
  </si>
  <si>
    <t>Fórmula para o cálculo do B.D.I. ( benefícios e despesas indiretas )</t>
  </si>
  <si>
    <r>
      <t xml:space="preserve">BDI = BDI (%) = </t>
    </r>
    <r>
      <rPr>
        <u/>
        <sz val="12"/>
        <rFont val="Arial"/>
        <family val="2"/>
      </rPr>
      <t>(1+A) x (1+F) x (1+B) x (1+R)</t>
    </r>
    <r>
      <rPr>
        <sz val="12"/>
        <rFont val="Arial"/>
        <family val="2"/>
      </rPr>
      <t xml:space="preserve">  - 1  </t>
    </r>
  </si>
  <si>
    <t>(1- I)</t>
  </si>
  <si>
    <t>_____________________________________________________</t>
  </si>
  <si>
    <t>Notas:</t>
  </si>
  <si>
    <t>1) Alíquota de ISS é determinado pela "Relação de Serviços" do município onde se prestará o serviço conforme art. 1º e art. 8º da Lei Complementar nº 116/2001.</t>
  </si>
  <si>
    <t>2) Alíquota máxima de PIS é de até 1,65% conforme Lei nº 10.637/02 em consonância com o Regime de Tributação da Empresa.</t>
  </si>
  <si>
    <t>3)  A alíquota máxima de COFINS é de 3% conforme inciso XX do art. 10 da Lei nº10.833/03.</t>
  </si>
  <si>
    <t xml:space="preserve"> MODELO PLANILHA DE ENCARGOS SOCIAIS SOBRE A MÃO DE OBRA</t>
  </si>
  <si>
    <t>CÓDIGO</t>
  </si>
  <si>
    <t>DESCRIÇÃO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</si>
  <si>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</si>
  <si>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</si>
  <si>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</si>
  <si>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</si>
  <si>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</si>
  <si>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</si>
  <si>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</si>
  <si>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</si>
  <si>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</si>
  <si>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</si>
  <si>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</si>
  <si>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</si>
  <si>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</si>
  <si>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</si>
  <si>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</si>
  <si>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</si>
  <si>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</si>
  <si>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</si>
  <si>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</si>
  <si>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</si>
  <si>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</si>
  <si>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 xml:space="preserve">TOTAL </t>
  </si>
  <si>
    <t>GRUPO B</t>
  </si>
  <si>
    <t>B1</t>
  </si>
  <si>
    <t>Repouso Semanal Remunerado</t>
  </si>
  <si>
    <t>B2</t>
  </si>
  <si>
    <t>Feriados</t>
  </si>
  <si>
    <t>B3</t>
  </si>
  <si>
    <t>Auxilio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</si>
  <si>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</si>
  <si>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</si>
  <si>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</si>
  <si>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</si>
  <si>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</si>
  <si>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</si>
  <si>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</si>
  <si>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chuvas</t>
  </si>
  <si>
    <t>B8</t>
  </si>
  <si>
    <t>Auxílio Acidente Trabalho</t>
  </si>
  <si>
    <t>B9</t>
  </si>
  <si>
    <t>Férias Gozadas</t>
  </si>
  <si>
    <t>B10</t>
  </si>
  <si>
    <t>Salário Maternidade</t>
  </si>
  <si>
    <t>TOTAL</t>
  </si>
  <si>
    <t>CRUPO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</si>
  <si>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</si>
  <si>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</si>
  <si>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</si>
  <si>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</si>
  <si>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</si>
  <si>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</si>
  <si>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</si>
  <si>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</si>
  <si>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</si>
  <si>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</si>
  <si>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</si>
  <si>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</si>
  <si>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</si>
  <si>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</si>
  <si>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Reicidência de Grupo A sobre Aviso Prévio Trabalhado e Reincidência do FGTS sobre Aviso Prévio Indenizado</t>
  </si>
  <si>
    <t>TOTAL (A+B+C+D)</t>
  </si>
  <si>
    <t>Leon Cândido de Oliveira</t>
  </si>
  <si>
    <t>Planilha Orçamentária Analítica</t>
  </si>
  <si>
    <t xml:space="preserve"> 1 </t>
  </si>
  <si>
    <t>INSTALAÇÕES ELÉTRICAS</t>
  </si>
  <si>
    <t>Composição</t>
  </si>
  <si>
    <t>Composição Auxiliar</t>
  </si>
  <si>
    <t xml:space="preserve"> 88264 </t>
  </si>
  <si>
    <t>ELETRICISTA COM ENCARGOS COMPLEMENTARES</t>
  </si>
  <si>
    <t>SEDI - SERVIÇOS DIVERSOS</t>
  </si>
  <si>
    <t>H</t>
  </si>
  <si>
    <t xml:space="preserve"> 88247 </t>
  </si>
  <si>
    <t>AUXILIAR DE ELETRICISTA COM ENCARGOS COMPLEMENTARES</t>
  </si>
  <si>
    <t>Insumo</t>
  </si>
  <si>
    <t xml:space="preserve"> 00000993 </t>
  </si>
  <si>
    <t>CABO DE COBRE, FLEXIVEL, CLASSE 4 OU 5, ISOLACAO EM PVC/A, ANTICHAMA BWF-B, COBERTURA PVC-ST1, ANTICHAMA BWF-B, 1 CONDUTOR, 0,6/1 KV, SECAO NOMINAL 1,5 MM2</t>
  </si>
  <si>
    <t>Material</t>
  </si>
  <si>
    <t xml:space="preserve"> 00021127 </t>
  </si>
  <si>
    <t>FITA ISOLANTE ADESIVA ANTICHAMA, USO ATE 750 V, EM ROLO DE 19 MM X 5 M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</si>
  <si>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</si>
  <si>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</si>
  <si>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</si>
  <si>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</si>
  <si>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</si>
  <si>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</si>
  <si>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</si>
  <si>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 xml:space="preserve"> 00001020 </t>
  </si>
  <si>
    <t>CABO DE COBRE, FLEXIVEL, CLASSE 4 OU 5, ISOLACAO EM PVC/A, ANTICHAMA BWF-B, COBERTURA PVC-ST1, ANTICHAMA BWF-B, 1 CONDUTOR, 0,6/1 KV, SECAO NOMINAL 10 MM2</t>
  </si>
  <si>
    <t xml:space="preserve"> 00001022 </t>
  </si>
  <si>
    <t>CABO DE COBRE, FLEXIVEL, CLASSE 4 OU 5, ISOLACAO EM PVC/A, ANTICHAMA BWF-B, COBERTURA PVC-ST1, ANTICHAMA BWF-B, 1 CONDUTOR, 0,6/1 KV, SECAO NOMINAL 2,5 MM2</t>
  </si>
  <si>
    <t xml:space="preserve"> 00001021 </t>
  </si>
  <si>
    <t>CABO DE COBRE, FLEXIVEL, CLASSE 4 OU 5, ISOLACAO EM PVC/A, ANTICHAMA BWF-B, COBERTURA PVC-ST1, ANTICHAMA BWF-B, 1 CONDUTOR, 0,6/1 KV, SECAO NOMINAL 4 MM2</t>
  </si>
  <si>
    <t xml:space="preserve"> 00000006 </t>
  </si>
  <si>
    <t>Un</t>
  </si>
  <si>
    <t xml:space="preserve"> 95801 </t>
  </si>
  <si>
    <t xml:space="preserve"> 00011950 </t>
  </si>
  <si>
    <t>BUCHA DE NYLON SEM ABA S6, COM PARAFUSO DE 4,20 X 40 MM EM ACO ZINCADO COM ROSCA SOBERBA, CABECA CHATA E FENDA PHILLIPS</t>
  </si>
  <si>
    <t xml:space="preserve"> 00002580 </t>
  </si>
  <si>
    <t>CONDULETE DE ALUMINIO TIPO X, PARA ELETRODUTO ROSCAVEL DE 3/4", COM TAMPA CEGA</t>
  </si>
  <si>
    <t xml:space="preserve"> 00002488 </t>
  </si>
  <si>
    <t xml:space="preserve"> 00001804 </t>
  </si>
  <si>
    <t>CURVA 90 GRAUS DE FERRO GALVANIZADO, COM ROSCA BSP MACHO/FEMEA, DE 3/4"</t>
  </si>
  <si>
    <t xml:space="preserve"> MAO-AJD-015 </t>
  </si>
  <si>
    <t>AJUDANTE DE ELETRICISTA COM ENCARGOS COMPLEMENTARES</t>
  </si>
  <si>
    <t xml:space="preserve"> MAO-OFC-035 </t>
  </si>
  <si>
    <t xml:space="preserve"> 16134.3.12.1 </t>
  </si>
  <si>
    <t>DERIVAÇÃO FINAL PARA ELETRODUTO (DIÂMETRO DA SEÇÃO: 3/4 ")</t>
  </si>
  <si>
    <t xml:space="preserve"> 00034616 </t>
  </si>
  <si>
    <t>DISJUNTOR TIPO DIN/IEC, BIPOLAR DE 6 ATE 32A</t>
  </si>
  <si>
    <t xml:space="preserve"> 00001570 </t>
  </si>
  <si>
    <t>TERMINAL A COMPRESSAO EM COBRE ESTANHADO PARA CABO 2,5 MM2, 1 FURO E 1 COMPRESSAO, PARA PARAFUSO DE FIXACAO M5</t>
  </si>
  <si>
    <t xml:space="preserve"> 1.20 </t>
  </si>
  <si>
    <t xml:space="preserve"> 00001571 </t>
  </si>
  <si>
    <t>TERMINAL A COMPRESSAO EM COBRE ESTANHADO PARA CABO 4 MM2, 1 FURO E 1 COMPRESSAO, PARA PARAFUSO DE FIXACAO M5</t>
  </si>
  <si>
    <t xml:space="preserve"> 1.21 </t>
  </si>
  <si>
    <t xml:space="preserve"> 1.22 </t>
  </si>
  <si>
    <t xml:space="preserve"> 00034653 </t>
  </si>
  <si>
    <t>DISJUNTOR TIPO DIN/IEC, MONOPOLAR DE 6  ATE  32A</t>
  </si>
  <si>
    <t xml:space="preserve"> 1.23 </t>
  </si>
  <si>
    <t xml:space="preserve"> 1.24 </t>
  </si>
  <si>
    <t xml:space="preserve"> 00034709 </t>
  </si>
  <si>
    <t>DISJUNTOR TIPO DIN/IEC, TRIPOLAR DE 10 ATE 50A</t>
  </si>
  <si>
    <t xml:space="preserve"> 1.25 </t>
  </si>
  <si>
    <t xml:space="preserve"> 00001575 </t>
  </si>
  <si>
    <t>TERMINAL A COMPRESSAO EM COBRE ESTANHADO PARA CABO 16 MM2, 1 FURO E 1 COMPRESSAO, PARA PARAFUSO DE FIXACAO M6</t>
  </si>
  <si>
    <t xml:space="preserve"> 1.26 </t>
  </si>
  <si>
    <t xml:space="preserve"> 00034628 </t>
  </si>
  <si>
    <t>DISJUNTOR TIPO DIN/IEC, BIPOLAR 63 A</t>
  </si>
  <si>
    <t xml:space="preserve"> 1.28 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</si>
  <si>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</si>
  <si>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</si>
  <si>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>INHI - INSTALAÇÕES HIDROS SANITÁRIAS</t>
  </si>
  <si>
    <t xml:space="preserve"> 95753 </t>
  </si>
  <si>
    <t>LUVA DE EMENDA PARA ELETRODUTO, AÇO GALVANIZADO, DN 20 MM (3/4  ), APARENTE, INSTALADA EM TETO - FORNECIMENTO E INSTALAÇÃO. AF_11/2016_P</t>
  </si>
  <si>
    <t xml:space="preserve"> 00021128 </t>
  </si>
  <si>
    <t>!EM PROCESSO DESATIVACAO! ELETRODUTO EM ACO GALVANIZADO ELETROLITICO, LEVE, DIAMETRO 3/4", PAREDE DE 0,90 MM</t>
  </si>
  <si>
    <t xml:space="preserve"> 1.29 </t>
  </si>
  <si>
    <t xml:space="preserve"> 91946 </t>
  </si>
  <si>
    <t>SUPORTE PARAFUSADO COM PLACA DE ENCAIXE 4" X 2" MÉDIO (1,30 M DO PISO) PARA PONTO ELÉTRICO - FORNECIMENTO E INSTALAÇÃO. AF_12/2015</t>
  </si>
  <si>
    <t xml:space="preserve"> 91954 </t>
  </si>
  <si>
    <t>INTERRUPTOR PARALELO (1 MÓDULO), 10A/250V, SEM SUPORTE E SEM PLACA - FORNECIMENTO E INSTALAÇÃO. AF_12/2015</t>
  </si>
  <si>
    <t xml:space="preserve"> 1.30 </t>
  </si>
  <si>
    <t xml:space="preserve"> 91952 </t>
  </si>
  <si>
    <t>INTERRUPTOR SIMPLES (1 MÓDULO), 10A/250V, SEM SUPORTE E SEM PLACA - FORNECIMENTO E INSTALAÇÃO. AF_12/2015</t>
  </si>
  <si>
    <t xml:space="preserve"> 1.31 </t>
  </si>
  <si>
    <t xml:space="preserve"> 91958 </t>
  </si>
  <si>
    <t>INTERRUPTOR SIMPLES (2 MÓDULOS), 10A/250V, SEM SUPORTE E SEM PLACA - FORNECIMENTO E INSTALAÇÃO. AF_12/2015</t>
  </si>
  <si>
    <t xml:space="preserve"> 1.32 </t>
  </si>
  <si>
    <t xml:space="preserve"> 91966 </t>
  </si>
  <si>
    <t>INTERRUPTOR SIMPLES (3 MÓDULOS), 10A/250V, SEM SUPORTE E SEM PLACA - FORNECIMENTO E INSTALAÇÃO. AF_12/2015</t>
  </si>
  <si>
    <t xml:space="preserve"> 1.33 </t>
  </si>
  <si>
    <t xml:space="preserve"> 91950 </t>
  </si>
  <si>
    <t>SUPORTE PARAFUSADO COM PLACA DE ENCAIXE 4" X 4" MÉDIO (1,30 M DO PISO) PARA PONTO ELÉTRICO - FORNECIMENTO E INSTALAÇÃO. AF_12/2015</t>
  </si>
  <si>
    <t xml:space="preserve"> 91974 </t>
  </si>
  <si>
    <t>INTERRUPTOR SIMPLES (4 MÓDULOS), 10A/250V, SEM SUPORTE E SEM PLACA - FORNECIMENTO E INSTALAÇÃO. AF_12/2015</t>
  </si>
  <si>
    <t xml:space="preserve"> 1.34 </t>
  </si>
  <si>
    <t xml:space="preserve"> 00003811 </t>
  </si>
  <si>
    <t>LUMINARIA DE SOBREPOR EM CHAPA DE ACO PARA 2 LAMPADAS FLUORESCENTES DE *18* W, ALETADA, COMPLETA (LAMPADAS E REATOR INCLUSOS)</t>
  </si>
  <si>
    <t xml:space="preserve"> 1.35 </t>
  </si>
  <si>
    <t xml:space="preserve"> 002435 </t>
  </si>
  <si>
    <t>LUMINÁRIA, ALETADA, DE SOBREPOR, COM 2 LÂMPADAS TUBULARES DE 36 W - FORNECIMENTO E INSTALAÇÃO</t>
  </si>
  <si>
    <t xml:space="preserve"> 00003799 </t>
  </si>
  <si>
    <t>LUMINARIA DE SOBREPOR EM CHAPA DE ACO PARA 2 LAMPADAS FLUORESCENTES DE *36* W, ALETADA, COMPLETA (LAMPADAS E REATOR INCLUSOS)</t>
  </si>
  <si>
    <t xml:space="preserve"> 1.36 </t>
  </si>
  <si>
    <t xml:space="preserve"> 16134.3.5.3 </t>
  </si>
  <si>
    <t>PERFILADO EM CHAPA DE AÇO PERFURADO (LARGURA: 38,00 MM / ALTURA: 38,00 MM)</t>
  </si>
  <si>
    <t xml:space="preserve"> 1.37 </t>
  </si>
  <si>
    <t xml:space="preserve"> 00039756 </t>
  </si>
  <si>
    <t>QUADRO DE DISTRIBUICAO COM BARRAMENTO TRIFASICO, DE SOBREPOR, EM CHAPA DE ACO GALVANIZADO, PARA 12 DISJUNTORES DIN, 100 A</t>
  </si>
  <si>
    <t xml:space="preserve"> 1.38 </t>
  </si>
  <si>
    <t xml:space="preserve"> 00012040 </t>
  </si>
  <si>
    <t>QUADRO DE DISTRIBUICAO COM BARRAMENTO TRIFASICO, DE SOBREPOR, EM CHAPA DE ACO GALVANIZADO, PARA 24 DISJUNTORES DIN, 100 A</t>
  </si>
  <si>
    <t xml:space="preserve"> 1.39 </t>
  </si>
  <si>
    <t xml:space="preserve"> 00039758 </t>
  </si>
  <si>
    <t>QUADRO DE DISTRIBUICAO COM BARRAMENTO TRIFASICO, DE SOBREPOR, EM CHAPA DE ACO GALVANIZADO, PARA 30 DISJUNTORES DIN, 100 A</t>
  </si>
  <si>
    <t xml:space="preserve"> 1.40 </t>
  </si>
  <si>
    <t xml:space="preserve"> 16134.3.7.1 </t>
  </si>
  <si>
    <t>SUPORTE PARA PERFILADO EM CHAPA DE AÇO (COMPRIMENTO: 100,00 MM)</t>
  </si>
  <si>
    <t xml:space="preserve"> 1.41 </t>
  </si>
  <si>
    <t xml:space="preserve"> 1.42 </t>
  </si>
  <si>
    <t xml:space="preserve"> 99900.3.500 </t>
  </si>
  <si>
    <t xml:space="preserve"> 1.43 </t>
  </si>
  <si>
    <t xml:space="preserve"> 99900.3.344 </t>
  </si>
  <si>
    <t xml:space="preserve"> 1.44 </t>
  </si>
  <si>
    <t xml:space="preserve"> 16134.3.9.1 </t>
  </si>
  <si>
    <t>VERGALHÃO DE AÇO COM ROSCA NC NAS EXTREMIDADES (DIÂMETRO DA SEÇÃO: 1/4 ")</t>
  </si>
  <si>
    <t>RAMAL ALIMENTADOR E ATERRAMENTO</t>
  </si>
  <si>
    <t xml:space="preserve"> ALV-TIJ-035 </t>
  </si>
  <si>
    <t>ALVENARIA DE TIJOLO CERÂMICO FURADO E = 20 CM, A REVESTIR</t>
  </si>
  <si>
    <t>m²</t>
  </si>
  <si>
    <t xml:space="preserve"> AUX-ARG-010 </t>
  </si>
  <si>
    <t>ARGAMASSA DE CIMENTO E AREIA SEM PENEIRAR TRAÇO 1:3</t>
  </si>
  <si>
    <t xml:space="preserve"> AUX-CON-010 </t>
  </si>
  <si>
    <t>CONCRETO MAGRO 1:3:6, PREPARO</t>
  </si>
  <si>
    <t xml:space="preserve"> EST-FOR-005 </t>
  </si>
  <si>
    <t>FORMA E DESFORMA EM TÁBUAS DE PINHO, EXCLUSIVE ESCORAMENTO (3X)</t>
  </si>
  <si>
    <t xml:space="preserve"> FUN-LAS-010 </t>
  </si>
  <si>
    <t>LASTRO DE BRITA 2 OU 3 APILOADO MANUALMENTE</t>
  </si>
  <si>
    <t xml:space="preserve"> MAO-AJD-040 </t>
  </si>
  <si>
    <t>SERVENTE COM ENCARGOS COMPLEMENTARES</t>
  </si>
  <si>
    <t xml:space="preserve"> MAO-OFC-075 </t>
  </si>
  <si>
    <t>PEDREIRO COM ENCARGOS COMPLEMENTARES</t>
  </si>
  <si>
    <t xml:space="preserve"> REV-REB-010 </t>
  </si>
  <si>
    <t>REBOCO COM ARGAMASSA 1:2:9 CIMENTO, CAL E AREIA COM ADITIVO IMPERMEABILIZANTE</t>
  </si>
  <si>
    <t xml:space="preserve"> TER-API-005 </t>
  </si>
  <si>
    <t>APILOAMENTO DO FUNDO DE VALAS COM SOQUETE</t>
  </si>
  <si>
    <t xml:space="preserve"> TER-REA-005 </t>
  </si>
  <si>
    <t>REATERRO MANUAL DE VALA</t>
  </si>
  <si>
    <t xml:space="preserve"> TRA-CAÇ-015 </t>
  </si>
  <si>
    <t>TRANSPORTE DE MATERIAL DEMOLIDO EM CAÇAMBA</t>
  </si>
  <si>
    <t xml:space="preserve"> 99999.250.85 </t>
  </si>
  <si>
    <t>TAMPO E ARO ARTICULADOS PARA CAIXA ZB - PASSEIO</t>
  </si>
  <si>
    <t xml:space="preserve"> 16973.3.1.3 </t>
  </si>
  <si>
    <t>DUTO EM PEAD PRETO CORRUGADO HELICOIDAL (DIÂMETRO DA SEÇÃO: 3 ")</t>
  </si>
  <si>
    <t>CABO DE ALUMÍNIO MULTIPLEX XLPE 06/1KV 3X1X120+70MM2</t>
  </si>
  <si>
    <t>Equipamento</t>
  </si>
  <si>
    <t xml:space="preserve"> 2.8 </t>
  </si>
  <si>
    <t xml:space="preserve"> 72265 </t>
  </si>
  <si>
    <t>TERMINAL OU CONECTOR DE PRESSAO - PARA CABO 95MM2 - FORNECIMENTO E INSTALACAO</t>
  </si>
  <si>
    <t xml:space="preserve"> 00001590 </t>
  </si>
  <si>
    <t>TERMINAL METALICO A PRESSAO PARA 1 CABO DE 95 MM2, COM 1 FURO DE FIXACAO</t>
  </si>
  <si>
    <t xml:space="preserve"> 72266 </t>
  </si>
  <si>
    <t>TERMINAL OU CONECTOR DE PRESSAO - PARA CABO 120MM2 - FORNECIMENTO E INSTALACAO</t>
  </si>
  <si>
    <t xml:space="preserve"> 00001591 </t>
  </si>
  <si>
    <t>TERMINAL METALICO A PRESSAO PARA 1 CABO DE 120 MM2, COM 1 FURO DE FIXACAO</t>
  </si>
  <si>
    <t xml:space="preserve"> 72264 </t>
  </si>
  <si>
    <t>TERMINAL OU CONECTOR DE PRESSAO - PARA CABO 70MM2 - FORNECIMENTO E INSTALACAO</t>
  </si>
  <si>
    <t xml:space="preserve"> 00001589 </t>
  </si>
  <si>
    <t>TERMINAL METALICO A PRESSAO PARA 1 CABO DE 70 MM2, COM 1 FURO DE FIXACAO</t>
  </si>
  <si>
    <t xml:space="preserve"> 74130/010 </t>
  </si>
  <si>
    <t>DISJUNTOR TERMOMAGNETICO TRIPOLAR EM CAIXA MOLDADA 200A 240V, FORNECIMENTO E INSTALACAO</t>
  </si>
  <si>
    <t xml:space="preserve"> 00002377 </t>
  </si>
  <si>
    <t>DISJUNTOR TERMOMAGNETICO TRIPOLAR 200 A / 600 V, TIPO FXD / ICC - 35 KA</t>
  </si>
  <si>
    <t xml:space="preserve"> 00003378 </t>
  </si>
  <si>
    <t>!EM PROCESSO DE DESATIVACAO! HASTE DE ATERRAMENTO EM ACO COM 3,00 M DE COMPRIMENTO E DN = 3/4", REVESTIDA COM BAIXA CAMADA DE COBRE, SEM CONECTOR</t>
  </si>
  <si>
    <t xml:space="preserve"> 00000867 </t>
  </si>
  <si>
    <t>CABO DE COBRE NU 50 MM2 MEIO-DURO</t>
  </si>
  <si>
    <t xml:space="preserve"> 99900.1.28 </t>
  </si>
  <si>
    <t xml:space="preserve"> 00001588 </t>
  </si>
  <si>
    <t>TERMINAL METALICO A PRESSAO PARA 1 CABO DE 50 MM2, COM 1 FURO DE FIXACAO</t>
  </si>
  <si>
    <t xml:space="preserve"> 002436 </t>
  </si>
  <si>
    <t>CONECTOR DE DERIVAÇÃO PERFURANTE DE ATÉ 120mm² - FORNECIMENTO E INSTALAÇÃO</t>
  </si>
  <si>
    <t xml:space="preserve">CONECTOR DE DERIVAÇÃO PERFURANTE DE ATÉ 120mm² </t>
  </si>
  <si>
    <t>ITENS ADICIONAIS</t>
  </si>
  <si>
    <t xml:space="preserve"> 90082 </t>
  </si>
  <si>
    <t>ESCAVAÇÃO MECANIZADA DE VALA COM PROF. ATÉ 1,5 M (MÉDIA ENTRE MONTANTE E JUSANTE/UMA COMPOSIÇÃO POR TRECHO), COM ESCAVADEIRA HIDRÁULICA (0,8 M3), LARG. DE 1,5 M A 2,5 M, EM SOLO DE 1A CATEGORIA, EM LOCAIS COM ALTO NÍVEL DE INTERFERÊNCIA. AF_01/2015</t>
  </si>
  <si>
    <t xml:space="preserve"> 88316 </t>
  </si>
  <si>
    <t xml:space="preserve"> 5631 </t>
  </si>
  <si>
    <t>ESCAVADEIRA HIDRÁULICA SOBRE ESTEIRAS, CAÇAMBA 0,80 M3, PESO OPERACIONAL 17 T, POTENCIA BRUTA 111 HP - CHP DIURNO. AF_06/2014</t>
  </si>
  <si>
    <t>CHOR - CUSTOS HORÁRIOS DE MÁQUINAS E EQUIPAMENTOS</t>
  </si>
  <si>
    <t>CHP</t>
  </si>
  <si>
    <t xml:space="preserve"> 5632 </t>
  </si>
  <si>
    <t>ESCAVADEIRA HIDRÁULICA SOBRE ESTEIRAS, CAÇAMBA 0,80 M3, PESO OPERACIONAL 17 T, POTENCIA BRUTA 111 HP - CHI DIURNO. AF_06/2014</t>
  </si>
  <si>
    <t>CHI</t>
  </si>
  <si>
    <t xml:space="preserve"> 93361 </t>
  </si>
  <si>
    <t>REATERRO MECANIZADO DE VALA COM ESCAVADEIRA HIDRÁULICA (CAPACIDADE DA CAÇAMBA: 0,8 M³ / POTÊNCIA: 111 HP), LARGURA ATÉ 1,5 M, PROFUNDIDADE DE 1,5 A 3,0 M, COM SOLO DE 1ª CATEGORIA EM LOCAIS COM ALTO NÍVEL DE INTERFERÊNCIA. AF_04/2016</t>
  </si>
  <si>
    <t xml:space="preserve"> 91533 </t>
  </si>
  <si>
    <t>COMPACTADOR DE SOLOS DE PERCUSSÃO (SOQUETE) COM MOTOR A GASOLINA 4 TEMPOS, POTÊNCIA 4 CV - CHP DIURNO. AF_08/2015</t>
  </si>
  <si>
    <t xml:space="preserve"> 91534 </t>
  </si>
  <si>
    <t>COMPACTADOR DE SOLOS DE PERCUSSÃO (SOQUETE) COM MOTOR A GASOLINA 4 TEMPOS, POTÊNCIA 4 CV - CHI DIURNO. AF_08/2015</t>
  </si>
  <si>
    <t xml:space="preserve"> 95606 </t>
  </si>
  <si>
    <t>UMIDIFICAÇÃO DE MATERIAL PARA VALAS COM CAMINHÃO PIPA 10000L. AF_11/2016</t>
  </si>
  <si>
    <t xml:space="preserve"> 88309 </t>
  </si>
  <si>
    <t xml:space="preserve"> 90586 </t>
  </si>
  <si>
    <t>VIBRADOR DE IMERSÃO, DIÂMETRO DE PONTEIRA 45MM, MOTOR ELÉTRICO TRIFÁSICO POTÊNCIA DE 2 CV - CHP DIURNO. AF_06/2015</t>
  </si>
  <si>
    <t xml:space="preserve"> 94963 </t>
  </si>
  <si>
    <t>CONCRETO FCK = 15MPA, TRAÇO 1:3,4:3,5 (CIMENTO/ AREIA MÉDIA/ BRITA 1)  - PREPARO MECÂNICO COM BETONEIRA 400 L. AF_07/2016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</si>
  <si>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</si>
  <si>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</si>
  <si>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</si>
  <si>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</si>
  <si>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</si>
  <si>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</si>
  <si>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</si>
  <si>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</si>
  <si>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</si>
  <si>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</si>
  <si>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>KG</t>
  </si>
  <si>
    <t xml:space="preserve"> 00004721 </t>
  </si>
  <si>
    <t>PEDRA BRITADA N. 1 (9,5 a 19 MM) POSTO PEDREIRA/FORNECEDOR, SEM FRETE</t>
  </si>
  <si>
    <t xml:space="preserve"> 55500.1.80 </t>
  </si>
  <si>
    <t>MARTELETE ELÉTRICO 1,13 HP</t>
  </si>
  <si>
    <t xml:space="preserve"> 00001585 </t>
  </si>
  <si>
    <t>TERMINAL METALICO A PRESSAO PARA 1 CABO DE 16 MM2, COM 1 FURO DE FIXACAO</t>
  </si>
  <si>
    <t xml:space="preserve"> 00001535 </t>
  </si>
  <si>
    <t>TERMINAL METALICO A PRESSAO PARA 1 CABO DE 6 A 10 MM2, COM 1 FURO DE FIXACAO</t>
  </si>
  <si>
    <t xml:space="preserve"> 3.8 </t>
  </si>
  <si>
    <t xml:space="preserve"> 00039352 </t>
  </si>
  <si>
    <t>TAMPA PARA CONDULETE, EM PVC, PARA TOMADA HEXAGONAL</t>
  </si>
  <si>
    <t xml:space="preserve"> 92982 </t>
  </si>
  <si>
    <t>CABO DE COBRE FLEXÍVEL ISOLADO, 16 MM², ANTI-CHAMA 0,6/1,0 KV, PARA DISTRIBUIÇÃO - FORNECIMENTO E INSTALAÇÃO. AF_12/2015 - PRETO ( PARA AS FASES QUE FALTAM PARA ALIMENTAR O QUADRO)</t>
  </si>
  <si>
    <t xml:space="preserve"> 00000995 </t>
  </si>
  <si>
    <t>CABO DE COBRE, FLEXIVEL, CLASSE 4 OU 5, ISOLACAO EM PVC/A, ANTICHAMA BWF-B, COBERTURA PVC-ST1, ANTICHAMA BWF-B, 1 CONDUTOR, 0,6/1 KV, SECAO NOMINAL 16 MM2</t>
  </si>
  <si>
    <t>CABO DE COBRE FLEXÍVEL ISOLADO, 16 MM², ANTI-CHAMA 0,6/1,0 KV, PARA DISTRIBUIÇÃO - FORNECIMENTO E INSTALAÇÃO. AF_12/2015 - VERDE  ( PARA TERRA QUE FALTA NO QUADRO)</t>
  </si>
  <si>
    <t>CONDULETE DE ALUMÍNIO, TIPO X, PARA ELETRODUTO DE AÇO GALVANIZADO DN 20 MM (3/4''), APARENTE - FORNECIMENTO E INSTALAÇÃO. AF_11/2016_P</t>
  </si>
  <si>
    <t xml:space="preserve"> 1.27 </t>
  </si>
  <si>
    <t xml:space="preserve"> 92992 </t>
  </si>
  <si>
    <t>CABO DE COBRE FLEXÍVEL ISOLADO, 95 MM², ANTI-CHAMA 0,6/1,0 KV, PARA DISTRIBUIÇÃO - FORNECIMENTO E INSTALAÇÃO. AF_12/2015 - PRETO</t>
  </si>
  <si>
    <t xml:space="preserve"> 00000998 </t>
  </si>
  <si>
    <t>CABO DE COBRE, FLEXIVEL, CLASSE 4 OU 5, ISOLACAO EM PVC/A, ANTICHAMA BWF-B, COBERTURA PVC-ST1, ANTICHAMA BWF-B, 1 CONDUTOR, 0,6/1 KV, SECAO NOMINAL 95 MM2</t>
  </si>
  <si>
    <t>CABO DE COBRE FLEXÍVEL ISOLADO, 95 MM², ANTI-CHAMA 0,6/1,0 KV, PARA DISTRIBUIÇÃO - FORNECIMENTO E INSTALAÇÃO. AF_12/2015 - VERDE (PEN)</t>
  </si>
  <si>
    <t>TAMPA PARA CONDULETE, EM ALUMINIO, COM TOMADA HEXAGONAL - FORNECIMENTO E INSTALAÇÃO (PARA TOMADAS SEM TAMPA NOS LABORATÓRIOS)</t>
  </si>
  <si>
    <t>ITEM</t>
  </si>
  <si>
    <t>PRIMEIRO MÊS</t>
  </si>
  <si>
    <t>SEGUNDO MÊS</t>
  </si>
  <si>
    <t xml:space="preserve">TERCEIRO MÊS </t>
  </si>
  <si>
    <t>%</t>
  </si>
  <si>
    <t>VALOR</t>
  </si>
  <si>
    <t>1.0</t>
  </si>
  <si>
    <t>2.0</t>
  </si>
  <si>
    <t>3.0</t>
  </si>
  <si>
    <t>4.0</t>
  </si>
  <si>
    <t>(R$) SIMPLES</t>
  </si>
  <si>
    <t>(%) SIMPLES</t>
  </si>
  <si>
    <t>(R$) ACUMULADO</t>
  </si>
  <si>
    <t>(%) ACUMULADO</t>
  </si>
  <si>
    <t>OBRA DE EXECUÇÃO DE ADEQUAÇÃO ELÉTRICA DO CENTRO DE PÓS-GRADUAÇÃO, PESQUISA E TECNOLOGIA EM QUÍMICA (CPPTEQ) - UFVJM</t>
  </si>
  <si>
    <t>UNIVERSIDADE FEDERAL DOS VALES DO JEQUITINHONHA E MUCURI
OBRA DE EXECUÇÃO DE ADEQUAÇÃO ELÉTRICA DO CENTRO DE PÓS-GRADUAÇÃO, PESQUISA E TECNOLOGIA EM QUÍMICA (CPPTEQ) - UFVJM
CAMPUS JUSCELINO KUBITSCHEK - DIAMANTINA - MG
 ORÇAMENTO BÁSICO DE REFERÊNCIA</t>
  </si>
  <si>
    <t>UNIVERSIDADE FEDERAL DOS VALES DO JEQUITINHONHA E MUCURI
CAMPUS PRESIDENTE JUSCELINO KUBITSCHEK - DIAMANTINA - MG
OBRA DE EXECUÇÃO DE ADEQUAÇÃO ELÉTRICA DO CENTRO DE PÓS-GRADUAÇÃO, PESQUISA E TECNOLOGIA EM QUÍMICA (CPPTEQ) - UFVJM
CRONOGRAMA FÍSICO FINANCEIRO</t>
  </si>
  <si>
    <t>SERVIÇO TÉCNICO E ADMINISTRATIVO</t>
  </si>
  <si>
    <t xml:space="preserve">ORÇAMENTOS </t>
  </si>
  <si>
    <t>ORÇAMENTO IP LED_PODA_CHAVE FUSÍVEL REPETIDORA</t>
  </si>
  <si>
    <t>Orçam.</t>
  </si>
  <si>
    <t>PESQUISADO EM:</t>
  </si>
  <si>
    <t>PREÇO TOTAL</t>
  </si>
  <si>
    <t>ORC-01</t>
  </si>
  <si>
    <t>1</t>
  </si>
  <si>
    <t>ORC-02</t>
  </si>
  <si>
    <t>ORC-03</t>
  </si>
  <si>
    <t>EMBRALUMI ILUMINAÇÃO</t>
  </si>
  <si>
    <t>MEDIA DOS ORÇAMENTOS</t>
  </si>
  <si>
    <t>ORC-05</t>
  </si>
  <si>
    <t>ORC-06</t>
  </si>
  <si>
    <t>ORC-07</t>
  </si>
  <si>
    <t>PAINEL DE PREÇOS</t>
  </si>
  <si>
    <t>ORC-08</t>
  </si>
  <si>
    <t>LOJAS AMERICANAS</t>
  </si>
  <si>
    <t>LOJA SETTA</t>
  </si>
  <si>
    <t>CAMPMAT</t>
  </si>
  <si>
    <t>DLIGHT</t>
  </si>
  <si>
    <t>SERVIÇO TÉCNICO E ADMINISTRAÇÃO</t>
  </si>
  <si>
    <t>88266</t>
  </si>
  <si>
    <t>ELETROTÉCNICO COM ENCARGOS COMPLEMENTARES</t>
  </si>
  <si>
    <t>MOB-DES-020</t>
  </si>
  <si>
    <t>OBRAS ATÉ O VALOR DE 1.000.000,00</t>
  </si>
  <si>
    <t xml:space="preserve">CABO DE ALUMÍNIO MULTIPLEX XLPE 06/1KV 3X1X120+70MM2 </t>
  </si>
  <si>
    <t>CHAVE COMUTADORA REVERSORA TRIPOLAR 30A</t>
  </si>
  <si>
    <t>ORC-04</t>
  </si>
  <si>
    <t>PREÇO POR METRO</t>
  </si>
  <si>
    <t>ELETROTRASTRO</t>
  </si>
  <si>
    <t>PREÇO POR UNID</t>
  </si>
  <si>
    <t xml:space="preserve"> 5.1 </t>
  </si>
  <si>
    <t xml:space="preserve"> 88266 </t>
  </si>
  <si>
    <t xml:space="preserve"> 88236 </t>
  </si>
  <si>
    <t>FERRAMENTAS (ENCARGOS COMPLEMENTARES) - HORISTA</t>
  </si>
  <si>
    <t>1,0</t>
  </si>
  <si>
    <t xml:space="preserve"> 88237 </t>
  </si>
  <si>
    <t>EPI (ENCARGOS COMPLEMENTARES) - HORISTA</t>
  </si>
  <si>
    <t xml:space="preserve"> 95334 </t>
  </si>
  <si>
    <t>CURSO DE CAPACITAÇÃO PARA ELETROTÉCNICO (ENCARGOS COMPLEMENTARES) - HORISTA</t>
  </si>
  <si>
    <t>Insumo da Composição</t>
  </si>
  <si>
    <t xml:space="preserve"> 00037370 </t>
  </si>
  <si>
    <t xml:space="preserve"> 00002438 </t>
  </si>
  <si>
    <t>ELETROTECNICO</t>
  </si>
  <si>
    <t xml:space="preserve"> 00037372 </t>
  </si>
  <si>
    <t xml:space="preserve"> 00037373 </t>
  </si>
  <si>
    <t>Taxas</t>
  </si>
  <si>
    <t xml:space="preserve"> 00037371 </t>
  </si>
  <si>
    <t>Serviços</t>
  </si>
  <si>
    <t>M.O sem L.S =&gt;</t>
  </si>
  <si>
    <t>0,00</t>
  </si>
  <si>
    <t>L.S =&gt;</t>
  </si>
  <si>
    <t>M.O com L.S =&gt;</t>
  </si>
  <si>
    <t xml:space="preserve"> 5.2 </t>
  </si>
  <si>
    <t xml:space="preserve"> MOB-DES-020 </t>
  </si>
  <si>
    <t xml:space="preserve"> 22222.1.22 </t>
  </si>
  <si>
    <t>Verba</t>
  </si>
  <si>
    <t>2.8</t>
  </si>
  <si>
    <t>1.15</t>
  </si>
  <si>
    <t>2.3</t>
  </si>
  <si>
    <t>Materiais - Laboratório 1</t>
  </si>
  <si>
    <t>Materiais - Laboratório 2</t>
  </si>
  <si>
    <t xml:space="preserve"> 2.16 </t>
  </si>
  <si>
    <t xml:space="preserve"> 2.18 </t>
  </si>
  <si>
    <t xml:space="preserve"> 2.19 </t>
  </si>
  <si>
    <t xml:space="preserve"> 2.20 </t>
  </si>
  <si>
    <t xml:space="preserve"> 2.21 </t>
  </si>
  <si>
    <t xml:space="preserve"> 2.22 </t>
  </si>
  <si>
    <t xml:space="preserve"> 2.23 </t>
  </si>
  <si>
    <t>Materiais - Laboratório 3</t>
  </si>
  <si>
    <t xml:space="preserve"> 3.9 </t>
  </si>
  <si>
    <t xml:space="preserve"> 3.10 </t>
  </si>
  <si>
    <t xml:space="preserve"> 3.11 </t>
  </si>
  <si>
    <t xml:space="preserve"> 3.12 </t>
  </si>
  <si>
    <t xml:space="preserve"> 3.13 </t>
  </si>
  <si>
    <t>CABO DE COBRE FLEXÍVEL ISOLADO, 10 MM², ANTI-CHAMA 0,6/1,0 KV, PARA DISTRIBUIÇÃO - FORNECIMENTO E INSTALAÇÃO. AF_12/2015 - PRETO</t>
  </si>
  <si>
    <t xml:space="preserve"> 3.14 </t>
  </si>
  <si>
    <t>CABO DE COBRE FLEXÍVEL ISOLADO, 10 MM², ANTI-CHAMA 0,6/1,0 KV, PARA DISTRIBUIÇÃO - FORNECIMENTO E INSTALAÇÃO. AF_12/2015 - AZUL</t>
  </si>
  <si>
    <t xml:space="preserve"> 3.15 </t>
  </si>
  <si>
    <t>CABO DE COBRE FLEXÍVEL ISOLADO, 10 MM², ANTI-CHAMA 0,6/1,0 KV, PARA DISTRIBUIÇÃO - FORNECIMENTO E INSTALAÇÃO. AF_12/2015 - VERDE</t>
  </si>
  <si>
    <t xml:space="preserve"> 3.16 </t>
  </si>
  <si>
    <t xml:space="preserve"> 3.17 </t>
  </si>
  <si>
    <t xml:space="preserve"> 3.18 </t>
  </si>
  <si>
    <t xml:space="preserve"> 3.19 </t>
  </si>
  <si>
    <t xml:space="preserve"> 3.20 </t>
  </si>
  <si>
    <t xml:space="preserve"> 3.21 </t>
  </si>
  <si>
    <t xml:space="preserve"> 3.22 </t>
  </si>
  <si>
    <t xml:space="preserve"> 3.23 </t>
  </si>
  <si>
    <t xml:space="preserve"> 3.24 </t>
  </si>
  <si>
    <t xml:space="preserve"> 4 </t>
  </si>
  <si>
    <t>Materiais - Laboratório 4</t>
  </si>
  <si>
    <t xml:space="preserve"> 4.1 </t>
  </si>
  <si>
    <t xml:space="preserve"> 4.2 </t>
  </si>
  <si>
    <t xml:space="preserve"> 4.3 </t>
  </si>
  <si>
    <t>CABO DE COBRE FLEXÍVEL ISOLADO, 1,5 MM², ANTI-CHAMA 0,6/1,0 KV, PARA CIRCUITOS TERMINAIS - FORNECIMENTO E INSTALAÇÃO. AF_12/2015 -VERDE</t>
  </si>
  <si>
    <t xml:space="preserve"> 4.4 </t>
  </si>
  <si>
    <t xml:space="preserve"> 4.5 </t>
  </si>
  <si>
    <t xml:space="preserve"> 4.9 </t>
  </si>
  <si>
    <t xml:space="preserve"> 4.10 </t>
  </si>
  <si>
    <t xml:space="preserve"> 4.11 </t>
  </si>
  <si>
    <t xml:space="preserve"> 4.12 </t>
  </si>
  <si>
    <t xml:space="preserve"> 4.13 </t>
  </si>
  <si>
    <t xml:space="preserve"> 4.16 </t>
  </si>
  <si>
    <t xml:space="preserve"> 4.17 </t>
  </si>
  <si>
    <t xml:space="preserve"> 4.18 </t>
  </si>
  <si>
    <t xml:space="preserve"> 4.19 </t>
  </si>
  <si>
    <t xml:space="preserve"> 4.20 </t>
  </si>
  <si>
    <t xml:space="preserve"> 4.21 </t>
  </si>
  <si>
    <t xml:space="preserve"> 4.22 </t>
  </si>
  <si>
    <t xml:space="preserve"> 4.23 </t>
  </si>
  <si>
    <t xml:space="preserve"> 4.24 </t>
  </si>
  <si>
    <t xml:space="preserve"> 4.25 </t>
  </si>
  <si>
    <t xml:space="preserve"> 5 </t>
  </si>
  <si>
    <t>Materiais - Laboratório 5</t>
  </si>
  <si>
    <t xml:space="preserve"> 5.3 </t>
  </si>
  <si>
    <t xml:space="preserve"> 5.4 </t>
  </si>
  <si>
    <t xml:space="preserve"> 5.5 </t>
  </si>
  <si>
    <t xml:space="preserve"> 5.6 </t>
  </si>
  <si>
    <t xml:space="preserve"> 5.7 </t>
  </si>
  <si>
    <t xml:space="preserve"> 5.9 </t>
  </si>
  <si>
    <t xml:space="preserve"> 5.10 </t>
  </si>
  <si>
    <t xml:space="preserve"> 5.11 </t>
  </si>
  <si>
    <t xml:space="preserve"> 5.12 </t>
  </si>
  <si>
    <t xml:space="preserve"> 5.13 </t>
  </si>
  <si>
    <t xml:space="preserve"> 5.14 </t>
  </si>
  <si>
    <t xml:space="preserve"> 5.15 </t>
  </si>
  <si>
    <t xml:space="preserve"> 5.16 </t>
  </si>
  <si>
    <t xml:space="preserve"> 5.17 </t>
  </si>
  <si>
    <t xml:space="preserve"> 5.18 </t>
  </si>
  <si>
    <t xml:space="preserve"> 5.19 </t>
  </si>
  <si>
    <t xml:space="preserve"> 5.20 </t>
  </si>
  <si>
    <t xml:space="preserve"> 5.21 </t>
  </si>
  <si>
    <t xml:space="preserve"> 5.22 </t>
  </si>
  <si>
    <t xml:space="preserve"> 5.23 </t>
  </si>
  <si>
    <t xml:space="preserve"> 6 </t>
  </si>
  <si>
    <t>Materiais - Laboratório 6</t>
  </si>
  <si>
    <t xml:space="preserve"> 6.1 </t>
  </si>
  <si>
    <t xml:space="preserve"> 6.2 </t>
  </si>
  <si>
    <t xml:space="preserve"> 6.3 </t>
  </si>
  <si>
    <t xml:space="preserve"> 6.4 </t>
  </si>
  <si>
    <t xml:space="preserve"> 6.5 </t>
  </si>
  <si>
    <t xml:space="preserve"> 6.7 </t>
  </si>
  <si>
    <t xml:space="preserve"> 6.8 </t>
  </si>
  <si>
    <t xml:space="preserve"> 6.9 </t>
  </si>
  <si>
    <t xml:space="preserve"> 6.10 </t>
  </si>
  <si>
    <t xml:space="preserve"> 6.11 </t>
  </si>
  <si>
    <t xml:space="preserve"> 6.12 </t>
  </si>
  <si>
    <t xml:space="preserve"> 6.13 </t>
  </si>
  <si>
    <t xml:space="preserve"> 6.14 </t>
  </si>
  <si>
    <t xml:space="preserve"> 6.15 </t>
  </si>
  <si>
    <t xml:space="preserve"> 6.16 </t>
  </si>
  <si>
    <t xml:space="preserve"> 6.17 </t>
  </si>
  <si>
    <t xml:space="preserve"> 6.18 </t>
  </si>
  <si>
    <t xml:space="preserve"> 6.19 </t>
  </si>
  <si>
    <t xml:space="preserve"> 6.20 </t>
  </si>
  <si>
    <t xml:space="preserve"> 6.21 </t>
  </si>
  <si>
    <t xml:space="preserve"> 7 </t>
  </si>
  <si>
    <t>Materiais - Corredor Interno</t>
  </si>
  <si>
    <t xml:space="preserve"> 7.1 </t>
  </si>
  <si>
    <t xml:space="preserve"> 7.2 </t>
  </si>
  <si>
    <t xml:space="preserve"> 7.3 </t>
  </si>
  <si>
    <t xml:space="preserve"> 7.4 </t>
  </si>
  <si>
    <t xml:space="preserve"> 7.5 </t>
  </si>
  <si>
    <t xml:space="preserve"> 7.6 </t>
  </si>
  <si>
    <t xml:space="preserve"> 7.7 </t>
  </si>
  <si>
    <t xml:space="preserve"> 7.9 </t>
  </si>
  <si>
    <t xml:space="preserve"> 8 </t>
  </si>
  <si>
    <t>Aterramento</t>
  </si>
  <si>
    <t xml:space="preserve"> 8.1 </t>
  </si>
  <si>
    <t xml:space="preserve"> 8.2 </t>
  </si>
  <si>
    <t xml:space="preserve"> 8.3 </t>
  </si>
  <si>
    <t xml:space="preserve"> 8.4 </t>
  </si>
  <si>
    <t xml:space="preserve"> 9 </t>
  </si>
  <si>
    <t>RAMAL ALIMENTADOR</t>
  </si>
  <si>
    <t xml:space="preserve"> 9.1 </t>
  </si>
  <si>
    <t xml:space="preserve"> 9.2 </t>
  </si>
  <si>
    <t xml:space="preserve"> 9.12 </t>
  </si>
  <si>
    <t xml:space="preserve"> 9.13 </t>
  </si>
  <si>
    <t xml:space="preserve"> 9.14 </t>
  </si>
  <si>
    <t xml:space="preserve"> 9.15 </t>
  </si>
  <si>
    <t xml:space="preserve"> 9.16 </t>
  </si>
  <si>
    <t xml:space="preserve"> 9.17 </t>
  </si>
  <si>
    <t xml:space="preserve"> 9.18 </t>
  </si>
  <si>
    <t xml:space="preserve"> 9.19 </t>
  </si>
  <si>
    <t xml:space="preserve"> 10 </t>
  </si>
  <si>
    <t>Materiais adcionais</t>
  </si>
  <si>
    <t xml:space="preserve"> 10.1 </t>
  </si>
  <si>
    <t xml:space="preserve"> 10.2 </t>
  </si>
  <si>
    <t xml:space="preserve"> 10.3 </t>
  </si>
  <si>
    <t xml:space="preserve"> 10.4 </t>
  </si>
  <si>
    <t xml:space="preserve"> 10.6 </t>
  </si>
  <si>
    <t xml:space="preserve"> 10.8 </t>
  </si>
  <si>
    <t xml:space="preserve"> 10.14 </t>
  </si>
  <si>
    <t xml:space="preserve"> 10.17 </t>
  </si>
  <si>
    <t xml:space="preserve"> 11 </t>
  </si>
  <si>
    <t>ÁREA EXTERNA</t>
  </si>
  <si>
    <t xml:space="preserve"> 11.1 </t>
  </si>
  <si>
    <t xml:space="preserve"> 11.2 </t>
  </si>
  <si>
    <t xml:space="preserve"> 11.3 </t>
  </si>
  <si>
    <t xml:space="preserve"> 11.4 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</si>
  <si>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</si>
  <si>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</si>
  <si>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</si>
  <si>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</si>
  <si>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</si>
  <si>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</si>
  <si>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11.11 </t>
  </si>
  <si>
    <t xml:space="preserve"> 11.12 </t>
  </si>
  <si>
    <t xml:space="preserve"> 11.13 </t>
  </si>
  <si>
    <t xml:space="preserve"> 11.15 </t>
  </si>
  <si>
    <t xml:space="preserve"> 11.16 </t>
  </si>
  <si>
    <t xml:space="preserve"> 11.17 </t>
  </si>
  <si>
    <t xml:space="preserve"> 11.18 </t>
  </si>
  <si>
    <t xml:space="preserve"> 11.19 </t>
  </si>
  <si>
    <t xml:space="preserve"> 11.20 </t>
  </si>
  <si>
    <t xml:space="preserve"> 11.21 </t>
  </si>
  <si>
    <t xml:space="preserve"> 11.22 </t>
  </si>
  <si>
    <t xml:space="preserve">MEMORIAL DE CÁLCULO </t>
  </si>
  <si>
    <t>4.1</t>
  </si>
  <si>
    <t>4.2</t>
  </si>
  <si>
    <t>COBERTURA</t>
  </si>
  <si>
    <t>5.1</t>
  </si>
  <si>
    <t>5.2</t>
  </si>
  <si>
    <t>4.3</t>
  </si>
  <si>
    <t>4.4</t>
  </si>
  <si>
    <t>4.5</t>
  </si>
  <si>
    <t>4.6</t>
  </si>
  <si>
    <t>4.7</t>
  </si>
  <si>
    <t>4.8</t>
  </si>
  <si>
    <t xml:space="preserve"> PIN-ESM-035 </t>
  </si>
  <si>
    <t>PINTURA ÓLEO/ESMALTE, 2 DEMÃOS EM ESTRUTURA METÁLICA</t>
  </si>
  <si>
    <t xml:space="preserve"> 00001116 </t>
  </si>
  <si>
    <t>RUFO EXTERNO DE CHAPA DE ACO GALVANIZADA NUM 26, CORTE 25 CM</t>
  </si>
  <si>
    <t xml:space="preserve"> 00040871 </t>
  </si>
  <si>
    <t>CALHA QUADRADA DE CHAPA DE ACO GALVANIZADA NUM 24, CORTE 100 CM (COLETADO CAIXA)</t>
  </si>
  <si>
    <t xml:space="preserve"> 00040870 </t>
  </si>
  <si>
    <t>CALHA QUADRADA DE CHAPA DE ACO GALVANIZADA NUM 24, CORTE 50 CM (COLETADO CAIXA)</t>
  </si>
  <si>
    <t xml:space="preserve"> 94445 </t>
  </si>
  <si>
    <t>TELHAMENTO COM TELHA CERÂMICA CAPA-CANAL, TIPO PLAN, COM ATÉ 2 ÁGUAS, INCLUSO TRANSPORTE VERTICAL. AF_06/2016</t>
  </si>
  <si>
    <t>COBE - COBERTURA</t>
  </si>
  <si>
    <t xml:space="preserve"> 96111 </t>
  </si>
  <si>
    <t>FORRO EM RÉGUAS DE PVC, FRISADO, PARA AMBIENTES RESIDENCIAIS, INCLUSIVE ESTRUTURA DE FIXAÇÃO. AF_05/2017_P</t>
  </si>
  <si>
    <t>REVE - REVESTIMENTO E TRATAMENTO DE SUPERFÍCIES</t>
  </si>
  <si>
    <t xml:space="preserve"> COMP. 02 </t>
  </si>
  <si>
    <t>TELHAMENTO COM TELHA TRAPEZOIDAL TR 40 EM POLICARBONATO BRANCO LEITOSO E = 0,8 MM, INCLUSO IÇAMENTO.</t>
  </si>
  <si>
    <t>M²</t>
  </si>
  <si>
    <t xml:space="preserve"> COMP. 03 </t>
  </si>
  <si>
    <t>ESTRUTURA METALICA EM ACO ASTMA36 PARA COBERTURA COM TELHA POLICARBONATO</t>
  </si>
  <si>
    <t>Kg</t>
  </si>
  <si>
    <t xml:space="preserve">SINAPI - 12/2018 - Minas Gerais
SETOP - 01/2018 - Minas Gerais - Jequitinhonha e Mucuri
</t>
  </si>
  <si>
    <t xml:space="preserve">CHAVE COMUTADORA REVERSORA TRIPOLAR 30A </t>
  </si>
  <si>
    <t xml:space="preserve"> MAO-AJD-030 </t>
  </si>
  <si>
    <t>AJUDANTE DE PINTOR COM ENCARGOS COMPLEMENTARES</t>
  </si>
  <si>
    <t xml:space="preserve"> MAO-OFC-080 </t>
  </si>
  <si>
    <t>PINTOR COM ENCARGOS COMPLEMENTARES</t>
  </si>
  <si>
    <t xml:space="preserve"> 09905.3.3.1 </t>
  </si>
  <si>
    <t>AGUARRAS MINERAL</t>
  </si>
  <si>
    <t>L</t>
  </si>
  <si>
    <t xml:space="preserve"> 09905.3.4.1 </t>
  </si>
  <si>
    <t>LIXA PARA SUPERFÍCIE METÁLICA GRANA 100</t>
  </si>
  <si>
    <t xml:space="preserve"> 09910.3.3.1 </t>
  </si>
  <si>
    <t>ESMALTE SINTÉTICO (TIPO DE ACABAMENTO: ACETINADO)</t>
  </si>
  <si>
    <t xml:space="preserve"> 99901.41 </t>
  </si>
  <si>
    <t>GALVITE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</si>
  <si>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</si>
  <si>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</si>
  <si>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</si>
  <si>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</si>
  <si>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88323 </t>
  </si>
  <si>
    <t>TELHADISTA COM ENCARGOS COMPLEMENTARES</t>
  </si>
  <si>
    <t xml:space="preserve"> 00007173 </t>
  </si>
  <si>
    <t>TELHA DE BARRO / CERAMICA, NAO ESMALTADA, TIPO COLONIAL, CANAL, PLAN, PAULISTA, COMPRIMENTO DE *44 A 50* CM, RENDIMENTO DE COBERTURA DE *26* TELHAS/M2</t>
  </si>
  <si>
    <t>MIL</t>
  </si>
  <si>
    <t xml:space="preserve"> 4.6 </t>
  </si>
  <si>
    <t xml:space="preserve"> 88278 </t>
  </si>
  <si>
    <t>MONTADOR DE ESTRUTURA METÁLICA COM ENCARGOS COMPLEMENTARES</t>
  </si>
  <si>
    <t xml:space="preserve"> 00000335 </t>
  </si>
  <si>
    <t>ARAME GALVANIZADO 10 BWG, 3,40 MM (0,0713 KG/M)</t>
  </si>
  <si>
    <t xml:space="preserve"> 00036238 </t>
  </si>
  <si>
    <t>FORRO DE PVC, FRISADO, BRANCO, REGUA DE 20 CM, ESPESSURA DE 8 MM A 10 MM E COMPRIMENTO 6 M (SEM COLOCACAO)</t>
  </si>
  <si>
    <t xml:space="preserve"> 00040547 </t>
  </si>
  <si>
    <t>PARAFUSO ZINCADO, AUTOBROCANTE, FLANGEADO, 4,2 X 19"</t>
  </si>
  <si>
    <t>CENTO</t>
  </si>
  <si>
    <t xml:space="preserve"> 00040552 </t>
  </si>
  <si>
    <t>PARAFUSO, AUTO ATARRACHANTE, CABECA CHATA, FENDA SIMPLES, 1/4 (6,35 MM) X 25 MM</t>
  </si>
  <si>
    <t xml:space="preserve"> 00039430 </t>
  </si>
  <si>
    <t>PENDURAL OU PRESILHA REGULADORA, EM ACO GALVANIZADO, COM CORPO, MOLA E REBITE, PARA PERFIL TIPO CANALETA DE ESTRUTURA EM FORROS DRYWALL</t>
  </si>
  <si>
    <t xml:space="preserve"> 00039427 </t>
  </si>
  <si>
    <t>PERFIL CANALETA, FORMATO C, EM ACO ZINCADO, PARA ESTRUTURA FORRO DRYWALL, E = 0,5 MM, *46 X 18* (L X H), COMPRIMENTO 3 M</t>
  </si>
  <si>
    <t xml:space="preserve"> 4.7 </t>
  </si>
  <si>
    <t xml:space="preserve"> 00011029 </t>
  </si>
  <si>
    <t>HASTE RETA PARA GANCHO DE FERRO GALVANIZADO, COM ROSCA 1/4 " X 30 CM PARA FIXACAO DE TELHA METALICA, INCLUI PORCA E ARRUELAS DE VEDACAO</t>
  </si>
  <si>
    <t>CJ</t>
  </si>
  <si>
    <t>TELHA TRAPEZOIDAL BRANCO LEITOSO, POLICARBONATO TR 40, E = 0,8 MM</t>
  </si>
  <si>
    <t xml:space="preserve"> 4.8 </t>
  </si>
  <si>
    <t xml:space="preserve"> 98746 </t>
  </si>
  <si>
    <t>SOLDA DE TOPO EM CHAPA/PERFIL/TUBO DE AÇO CHANFRADO, ESPESSURA=1/4''. AF_06/2018</t>
  </si>
  <si>
    <t xml:space="preserve"> 88315 </t>
  </si>
  <si>
    <t>SERRALHEIRO COM ENCARGOS COMPLEMENTARES</t>
  </si>
  <si>
    <t xml:space="preserve"> 00040598 </t>
  </si>
  <si>
    <t>PERFIL UDC ("U" DOBRADO DE CHAPA) SIMPLES DE ACO LAMINADO, GALVANIZADO, ASTM A36, 127 X 50 MM, E= 3 MM</t>
  </si>
  <si>
    <t xml:space="preserve"> 4.2</t>
  </si>
  <si>
    <t xml:space="preserve"> 4.3</t>
  </si>
  <si>
    <t xml:space="preserve"> 4.4</t>
  </si>
  <si>
    <t>ALIMENTACAO - HORISTA (COLETADO CAIXA)</t>
  </si>
  <si>
    <t>Mão de Obra</t>
  </si>
  <si>
    <t>EXAMES - HORISTA (COLETADO CAIXA)</t>
  </si>
  <si>
    <t>SEGURO - HORISTA (COLETADO CAIXA)</t>
  </si>
  <si>
    <t>TRANSPORTE - HORISTA (COLETADO CAIXA)</t>
  </si>
  <si>
    <t>5.0</t>
  </si>
  <si>
    <t>Telha Trapezoidal Policarbonato TR 40</t>
  </si>
  <si>
    <t>Cotação Unidade</t>
  </si>
  <si>
    <t>Cotação R$/m2</t>
  </si>
  <si>
    <t>Pregão 72018/UASG 158884</t>
  </si>
  <si>
    <t>Actos</t>
  </si>
  <si>
    <t>Bold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</si>
</sst>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#,##0.00\ ;\-#,##0.00\ ;&quot; -&quot;#\ ;@\ "/>
    <numFmt numFmtId="166" formatCode="#,##0.0000000"/>
    <numFmt numFmtId="167" formatCode="_(* #,##0.00_);_(* \(#,##0.00\);_(* &quot;-&quot;??_);_(@_)"/>
    <numFmt numFmtId="168" formatCode="_ * #,##0.00_ ;_ * \-#,##0.00_ ;_ * &quot;-&quot;??_ ;_ @_ "/>
  </numFmts>
  <fonts count="35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00000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u/>
      <sz val="12"/>
      <name val="Arial"/>
      <family val="2"/>
    </font>
    <font>
      <sz val="12"/>
      <name val="Arial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"/>
      <family val="1"/>
    </font>
    <font>
      <sz val="11"/>
      <name val="Lucida Sans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</font>
    <font>
      <sz val="14"/>
      <name val="Calibri"/>
      <family val="2"/>
    </font>
    <font>
      <sz val="14"/>
      <color rgb="FFFF0000"/>
      <name val="Calibri"/>
      <family val="2"/>
    </font>
    <font>
      <sz val="14"/>
      <color theme="1"/>
      <name val="Calibri"/>
      <family val="2"/>
    </font>
    <font>
      <sz val="14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  <bgColor rgb="FFF7F3DF"/>
      </patternFill>
    </fill>
    <fill>
      <patternFill patternType="solid">
        <fgColor indexed="55"/>
        <bgColor indexed="23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CF6"/>
        <bgColor rgb="FF000000"/>
      </patternFill>
    </fill>
    <fill>
      <patternFill patternType="solid">
        <fgColor rgb="FFF7F3DF"/>
      </patternFill>
    </fill>
  </fills>
  <borders count="7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9" fontId="10" fillId="0" borderId="0"/>
    <xf numFmtId="0" fontId="4" fillId="0" borderId="0"/>
    <xf numFmtId="0" fontId="18" fillId="0" borderId="0"/>
    <xf numFmtId="0" fontId="3" fillId="0" borderId="0"/>
    <xf numFmtId="0" fontId="3" fillId="0" borderId="0"/>
    <xf numFmtId="167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21" fillId="0" borderId="0" applyFill="0" applyBorder="0" applyAlignment="0" applyProtection="0"/>
    <xf numFmtId="167" fontId="21" fillId="0" borderId="0" applyFill="0" applyBorder="0" applyAlignment="0" applyProtection="0"/>
    <xf numFmtId="167" fontId="21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1" fillId="0" borderId="0"/>
    <xf numFmtId="0" fontId="27" fillId="0" borderId="0"/>
  </cellStyleXfs>
  <cellXfs count="308">
    <xf numFmtId="0" fontId="0" fillId="0" borderId="0" xfId="0"/>
    <xf numFmtId="0" fontId="0" fillId="0" borderId="0" xfId="0"/>
    <xf numFmtId="0" fontId="10" fillId="0" borderId="0" xfId="1" applyNumberFormat="1" applyFont="1" applyFill="1" applyBorder="1"/>
    <xf numFmtId="0" fontId="4" fillId="0" borderId="0" xfId="2"/>
    <xf numFmtId="0" fontId="12" fillId="0" borderId="5" xfId="1" applyNumberFormat="1" applyFont="1" applyFill="1" applyBorder="1" applyAlignment="1" applyProtection="1">
      <alignment vertical="center"/>
      <protection locked="0"/>
    </xf>
    <xf numFmtId="0" fontId="12" fillId="0" borderId="5" xfId="1" applyNumberFormat="1" applyFont="1" applyFill="1" applyBorder="1" applyAlignment="1" applyProtection="1">
      <alignment horizontal="center" vertical="center"/>
      <protection locked="0"/>
    </xf>
    <xf numFmtId="0" fontId="12" fillId="5" borderId="5" xfId="1" applyNumberFormat="1" applyFont="1" applyFill="1" applyBorder="1" applyAlignment="1" applyProtection="1">
      <alignment vertical="center"/>
      <protection locked="0"/>
    </xf>
    <xf numFmtId="0" fontId="13" fillId="5" borderId="6" xfId="1" applyNumberFormat="1" applyFont="1" applyFill="1" applyBorder="1" applyAlignment="1" applyProtection="1">
      <alignment vertical="center"/>
      <protection locked="0"/>
    </xf>
    <xf numFmtId="0" fontId="12" fillId="0" borderId="6" xfId="1" applyNumberFormat="1" applyFont="1" applyFill="1" applyBorder="1" applyAlignment="1" applyProtection="1">
      <alignment horizontal="center" vertical="center"/>
      <protection locked="0"/>
    </xf>
    <xf numFmtId="10" fontId="13" fillId="5" borderId="6" xfId="1" applyNumberFormat="1" applyFont="1" applyFill="1" applyBorder="1" applyAlignment="1" applyProtection="1">
      <alignment vertical="center"/>
      <protection locked="0"/>
    </xf>
    <xf numFmtId="0" fontId="13" fillId="0" borderId="2" xfId="1" applyNumberFormat="1" applyFont="1" applyFill="1" applyBorder="1" applyAlignment="1" applyProtection="1">
      <alignment vertical="center"/>
      <protection locked="0"/>
    </xf>
    <xf numFmtId="0" fontId="12" fillId="5" borderId="3" xfId="1" applyNumberFormat="1" applyFont="1" applyFill="1" applyBorder="1" applyAlignment="1" applyProtection="1">
      <alignment horizontal="center" vertical="center"/>
      <protection locked="0"/>
    </xf>
    <xf numFmtId="0" fontId="12" fillId="5" borderId="4" xfId="1" applyNumberFormat="1" applyFont="1" applyFill="1" applyBorder="1" applyAlignment="1" applyProtection="1">
      <alignment horizontal="center" vertical="center"/>
      <protection locked="0"/>
    </xf>
    <xf numFmtId="10" fontId="12" fillId="0" borderId="4" xfId="1" applyNumberFormat="1" applyFont="1" applyFill="1" applyBorder="1" applyAlignment="1" applyProtection="1">
      <alignment horizontal="right" vertical="center"/>
    </xf>
    <xf numFmtId="0" fontId="13" fillId="0" borderId="7" xfId="1" applyNumberFormat="1" applyFont="1" applyFill="1" applyBorder="1" applyAlignment="1" applyProtection="1">
      <alignment vertical="center"/>
      <protection locked="0"/>
    </xf>
    <xf numFmtId="0" fontId="12" fillId="0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0" xfId="1" applyNumberFormat="1" applyFont="1" applyFill="1" applyBorder="1" applyAlignment="1" applyProtection="1">
      <alignment vertical="center"/>
      <protection locked="0"/>
    </xf>
    <xf numFmtId="0" fontId="13" fillId="0" borderId="8" xfId="1" applyNumberFormat="1" applyFont="1" applyFill="1" applyBorder="1" applyAlignment="1" applyProtection="1">
      <alignment vertical="center"/>
      <protection locked="0"/>
    </xf>
    <xf numFmtId="0" fontId="12" fillId="5" borderId="5" xfId="1" applyNumberFormat="1" applyFont="1" applyFill="1" applyBorder="1" applyAlignment="1" applyProtection="1">
      <alignment horizontal="center" vertical="center"/>
      <protection locked="0"/>
    </xf>
    <xf numFmtId="0" fontId="13" fillId="0" borderId="6" xfId="1" applyNumberFormat="1" applyFont="1" applyFill="1" applyBorder="1" applyAlignment="1" applyProtection="1">
      <alignment vertical="center"/>
      <protection locked="0"/>
    </xf>
    <xf numFmtId="0" fontId="12" fillId="5" borderId="6" xfId="1" applyNumberFormat="1" applyFont="1" applyFill="1" applyBorder="1" applyAlignment="1" applyProtection="1">
      <alignment horizontal="center" vertical="center"/>
      <protection locked="0"/>
    </xf>
    <xf numFmtId="0" fontId="12" fillId="0" borderId="3" xfId="1" applyNumberFormat="1" applyFont="1" applyFill="1" applyBorder="1" applyAlignment="1" applyProtection="1">
      <alignment horizontal="center" vertical="center"/>
      <protection locked="0"/>
    </xf>
    <xf numFmtId="0" fontId="12" fillId="0" borderId="4" xfId="1" applyNumberFormat="1" applyFont="1" applyFill="1" applyBorder="1" applyAlignment="1" applyProtection="1">
      <alignment horizontal="center" vertical="center"/>
      <protection locked="0"/>
    </xf>
    <xf numFmtId="10" fontId="13" fillId="0" borderId="6" xfId="1" applyNumberFormat="1" applyFont="1" applyFill="1" applyBorder="1" applyAlignment="1" applyProtection="1">
      <alignment vertical="center"/>
    </xf>
    <xf numFmtId="0" fontId="12" fillId="0" borderId="9" xfId="1" applyNumberFormat="1" applyFont="1" applyFill="1" applyBorder="1" applyAlignment="1" applyProtection="1">
      <alignment horizontal="center" vertical="center"/>
      <protection locked="0"/>
    </xf>
    <xf numFmtId="0" fontId="14" fillId="0" borderId="8" xfId="1" applyNumberFormat="1" applyFont="1" applyFill="1" applyBorder="1" applyAlignment="1" applyProtection="1">
      <alignment vertical="center"/>
      <protection locked="0"/>
    </xf>
    <xf numFmtId="10" fontId="13" fillId="0" borderId="8" xfId="1" applyNumberFormat="1" applyFont="1" applyFill="1" applyBorder="1" applyAlignment="1" applyProtection="1">
      <alignment vertical="center"/>
    </xf>
    <xf numFmtId="0" fontId="12" fillId="0" borderId="3" xfId="1" applyNumberFormat="1" applyFont="1" applyFill="1" applyBorder="1" applyAlignment="1" applyProtection="1">
      <alignment vertical="center"/>
      <protection locked="0"/>
    </xf>
    <xf numFmtId="0" fontId="12" fillId="0" borderId="0" xfId="1" applyNumberFormat="1" applyFont="1" applyFill="1" applyBorder="1" applyAlignment="1" applyProtection="1">
      <alignment vertical="center"/>
      <protection locked="0"/>
    </xf>
    <xf numFmtId="10" fontId="12" fillId="0" borderId="8" xfId="1" applyNumberFormat="1" applyFont="1" applyFill="1" applyBorder="1" applyAlignment="1" applyProtection="1">
      <alignment horizontal="right" vertical="center"/>
    </xf>
    <xf numFmtId="0" fontId="13" fillId="5" borderId="10" xfId="1" applyNumberFormat="1" applyFont="1" applyFill="1" applyBorder="1" applyAlignment="1" applyProtection="1">
      <alignment vertical="center"/>
      <protection locked="0"/>
    </xf>
    <xf numFmtId="0" fontId="12" fillId="5" borderId="11" xfId="1" applyNumberFormat="1" applyFont="1" applyFill="1" applyBorder="1" applyAlignment="1" applyProtection="1">
      <alignment horizontal="center" vertical="center"/>
      <protection locked="0"/>
    </xf>
    <xf numFmtId="0" fontId="13" fillId="5" borderId="2" xfId="1" applyNumberFormat="1" applyFont="1" applyFill="1" applyBorder="1" applyAlignment="1" applyProtection="1">
      <alignment vertical="center"/>
      <protection locked="0"/>
    </xf>
    <xf numFmtId="0" fontId="13" fillId="5" borderId="7" xfId="1" applyNumberFormat="1" applyFont="1" applyFill="1" applyBorder="1" applyAlignment="1" applyProtection="1">
      <alignment vertical="center"/>
      <protection locked="0"/>
    </xf>
    <xf numFmtId="0" fontId="12" fillId="5" borderId="0" xfId="1" applyNumberFormat="1" applyFont="1" applyFill="1" applyBorder="1" applyAlignment="1" applyProtection="1">
      <alignment horizontal="center" vertical="center"/>
      <protection locked="0"/>
    </xf>
    <xf numFmtId="0" fontId="13" fillId="5" borderId="0" xfId="1" applyNumberFormat="1" applyFont="1" applyFill="1" applyBorder="1" applyAlignment="1" applyProtection="1">
      <alignment vertical="center"/>
      <protection locked="0"/>
    </xf>
    <xf numFmtId="0" fontId="13" fillId="5" borderId="8" xfId="1" applyNumberFormat="1" applyFont="1" applyFill="1" applyBorder="1" applyAlignment="1" applyProtection="1">
      <alignment vertical="center"/>
      <protection locked="0"/>
    </xf>
    <xf numFmtId="10" fontId="12" fillId="5" borderId="8" xfId="1" applyNumberFormat="1" applyFont="1" applyFill="1" applyBorder="1" applyAlignment="1" applyProtection="1">
      <alignment vertical="center"/>
    </xf>
    <xf numFmtId="0" fontId="12" fillId="5" borderId="7" xfId="1" applyNumberFormat="1" applyFont="1" applyFill="1" applyBorder="1" applyAlignment="1" applyProtection="1">
      <alignment vertical="center"/>
      <protection locked="0"/>
    </xf>
    <xf numFmtId="0" fontId="12" fillId="5" borderId="8" xfId="1" applyNumberFormat="1" applyFont="1" applyFill="1" applyBorder="1" applyAlignment="1" applyProtection="1">
      <alignment vertical="center"/>
      <protection locked="0"/>
    </xf>
    <xf numFmtId="0" fontId="13" fillId="5" borderId="0" xfId="1" applyNumberFormat="1" applyFont="1" applyFill="1" applyBorder="1" applyAlignment="1" applyProtection="1">
      <alignment horizontal="left" vertical="center"/>
      <protection locked="0"/>
    </xf>
    <xf numFmtId="0" fontId="17" fillId="5" borderId="7" xfId="1" applyNumberFormat="1" applyFont="1" applyFill="1" applyBorder="1" applyProtection="1">
      <protection locked="0"/>
    </xf>
    <xf numFmtId="0" fontId="17" fillId="5" borderId="0" xfId="1" applyNumberFormat="1" applyFont="1" applyFill="1" applyBorder="1" applyProtection="1">
      <protection locked="0"/>
    </xf>
    <xf numFmtId="0" fontId="17" fillId="5" borderId="0" xfId="1" applyNumberFormat="1" applyFont="1" applyFill="1" applyBorder="1" applyAlignment="1" applyProtection="1">
      <alignment horizontal="center"/>
      <protection locked="0"/>
    </xf>
    <xf numFmtId="0" fontId="17" fillId="5" borderId="8" xfId="1" applyNumberFormat="1" applyFont="1" applyFill="1" applyBorder="1" applyAlignment="1" applyProtection="1">
      <alignment vertical="center"/>
      <protection locked="0"/>
    </xf>
    <xf numFmtId="165" fontId="11" fillId="0" borderId="0" xfId="1" applyNumberFormat="1" applyFont="1" applyFill="1" applyBorder="1" applyAlignment="1" applyProtection="1">
      <alignment horizontal="center" vertical="top"/>
      <protection locked="0"/>
    </xf>
    <xf numFmtId="165" fontId="17" fillId="0" borderId="0" xfId="1" applyNumberFormat="1" applyFont="1" applyFill="1" applyBorder="1" applyAlignment="1" applyProtection="1">
      <alignment horizontal="center" vertical="top"/>
      <protection locked="0"/>
    </xf>
    <xf numFmtId="0" fontId="17" fillId="5" borderId="13" xfId="1" applyNumberFormat="1" applyFont="1" applyFill="1" applyBorder="1" applyProtection="1">
      <protection locked="0"/>
    </xf>
    <xf numFmtId="0" fontId="17" fillId="5" borderId="14" xfId="1" applyNumberFormat="1" applyFont="1" applyFill="1" applyBorder="1" applyProtection="1">
      <protection locked="0"/>
    </xf>
    <xf numFmtId="165" fontId="17" fillId="5" borderId="14" xfId="1" applyNumberFormat="1" applyFont="1" applyFill="1" applyBorder="1" applyAlignment="1" applyProtection="1">
      <alignment horizontal="center" vertical="center" wrapText="1"/>
      <protection locked="0"/>
    </xf>
    <xf numFmtId="0" fontId="11" fillId="5" borderId="15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1" applyNumberFormat="1" applyFont="1" applyFill="1" applyBorder="1" applyProtection="1">
      <protection locked="0"/>
    </xf>
    <xf numFmtId="0" fontId="10" fillId="0" borderId="0" xfId="2" applyFont="1" applyFill="1" applyBorder="1" applyAlignment="1">
      <alignment vertical="center"/>
    </xf>
    <xf numFmtId="0" fontId="17" fillId="0" borderId="0" xfId="1" applyNumberFormat="1" applyFont="1" applyFill="1" applyBorder="1" applyAlignment="1" applyProtection="1">
      <alignment vertical="center"/>
      <protection locked="0"/>
    </xf>
    <xf numFmtId="0" fontId="19" fillId="0" borderId="17" xfId="3" applyFont="1" applyBorder="1" applyAlignment="1">
      <alignment horizontal="center" vertical="center"/>
    </xf>
    <xf numFmtId="0" fontId="19" fillId="0" borderId="18" xfId="3" applyFont="1" applyBorder="1" applyAlignment="1">
      <alignment horizontal="center" vertical="center"/>
    </xf>
    <xf numFmtId="0" fontId="19" fillId="0" borderId="18" xfId="3" applyFont="1" applyBorder="1" applyAlignment="1">
      <alignment horizontal="center" vertical="center" wrapText="1"/>
    </xf>
    <xf numFmtId="0" fontId="19" fillId="0" borderId="19" xfId="3" applyFont="1" applyBorder="1" applyAlignment="1">
      <alignment horizontal="center" vertical="center" wrapText="1"/>
    </xf>
    <xf numFmtId="0" fontId="18" fillId="0" borderId="21" xfId="3" applyFont="1" applyBorder="1"/>
    <xf numFmtId="0" fontId="18" fillId="0" borderId="22" xfId="3" applyFont="1" applyBorder="1"/>
    <xf numFmtId="2" fontId="18" fillId="0" borderId="22" xfId="3" applyNumberFormat="1" applyBorder="1"/>
    <xf numFmtId="2" fontId="18" fillId="0" borderId="23" xfId="3" applyNumberFormat="1" applyBorder="1"/>
    <xf numFmtId="0" fontId="18" fillId="0" borderId="24" xfId="3" applyFont="1" applyBorder="1"/>
    <xf numFmtId="0" fontId="18" fillId="0" borderId="25" xfId="3" applyFont="1" applyBorder="1"/>
    <xf numFmtId="2" fontId="18" fillId="0" borderId="25" xfId="3" applyNumberFormat="1" applyBorder="1"/>
    <xf numFmtId="2" fontId="18" fillId="0" borderId="26" xfId="3" applyNumberFormat="1" applyBorder="1"/>
    <xf numFmtId="0" fontId="19" fillId="0" borderId="27" xfId="3" applyFont="1" applyBorder="1"/>
    <xf numFmtId="0" fontId="19" fillId="0" borderId="28" xfId="3" applyFont="1" applyBorder="1"/>
    <xf numFmtId="2" fontId="19" fillId="0" borderId="28" xfId="3" applyNumberFormat="1" applyFont="1" applyBorder="1"/>
    <xf numFmtId="2" fontId="19" fillId="0" borderId="29" xfId="3" applyNumberFormat="1" applyFont="1" applyBorder="1"/>
    <xf numFmtId="0" fontId="18" fillId="0" borderId="30" xfId="3" applyBorder="1"/>
    <xf numFmtId="0" fontId="18" fillId="0" borderId="0" xfId="3" applyBorder="1"/>
    <xf numFmtId="0" fontId="18" fillId="0" borderId="31" xfId="3" applyBorder="1"/>
    <xf numFmtId="0" fontId="19" fillId="0" borderId="27" xfId="3" applyFont="1" applyFill="1" applyBorder="1"/>
    <xf numFmtId="0" fontId="19" fillId="0" borderId="28" xfId="3" applyFont="1" applyFill="1" applyBorder="1"/>
    <xf numFmtId="0" fontId="19" fillId="0" borderId="30" xfId="3" applyFont="1" applyFill="1" applyBorder="1"/>
    <xf numFmtId="0" fontId="19" fillId="0" borderId="0" xfId="3" applyFont="1" applyFill="1" applyBorder="1"/>
    <xf numFmtId="0" fontId="19" fillId="0" borderId="0" xfId="3" applyFont="1" applyBorder="1"/>
    <xf numFmtId="0" fontId="19" fillId="0" borderId="31" xfId="3" applyFont="1" applyBorder="1"/>
    <xf numFmtId="0" fontId="19" fillId="0" borderId="28" xfId="3" applyFont="1" applyBorder="1" applyAlignment="1">
      <alignment wrapText="1"/>
    </xf>
    <xf numFmtId="0" fontId="18" fillId="0" borderId="34" xfId="3" applyFont="1" applyBorder="1"/>
    <xf numFmtId="0" fontId="18" fillId="0" borderId="18" xfId="3" applyFont="1" applyBorder="1" applyAlignment="1">
      <alignment horizontal="left" vertical="center" wrapText="1"/>
    </xf>
    <xf numFmtId="2" fontId="18" fillId="0" borderId="35" xfId="3" applyNumberFormat="1" applyBorder="1"/>
    <xf numFmtId="2" fontId="18" fillId="0" borderId="36" xfId="3" applyNumberFormat="1" applyBorder="1"/>
    <xf numFmtId="0" fontId="19" fillId="0" borderId="30" xfId="3" applyFont="1" applyBorder="1"/>
    <xf numFmtId="2" fontId="19" fillId="0" borderId="0" xfId="3" applyNumberFormat="1" applyFont="1" applyBorder="1"/>
    <xf numFmtId="2" fontId="19" fillId="0" borderId="31" xfId="3" applyNumberFormat="1" applyFont="1" applyBorder="1"/>
    <xf numFmtId="0" fontId="18" fillId="6" borderId="37" xfId="3" applyFill="1" applyBorder="1"/>
    <xf numFmtId="0" fontId="19" fillId="6" borderId="38" xfId="3" applyFont="1" applyFill="1" applyBorder="1" applyAlignment="1">
      <alignment horizontal="center"/>
    </xf>
    <xf numFmtId="2" fontId="19" fillId="6" borderId="38" xfId="3" applyNumberFormat="1" applyFont="1" applyFill="1" applyBorder="1"/>
    <xf numFmtId="2" fontId="19" fillId="6" borderId="39" xfId="3" applyNumberFormat="1" applyFont="1" applyFill="1" applyBorder="1"/>
    <xf numFmtId="0" fontId="18" fillId="0" borderId="0" xfId="3"/>
    <xf numFmtId="0" fontId="18" fillId="0" borderId="40" xfId="3" applyBorder="1"/>
    <xf numFmtId="0" fontId="18" fillId="0" borderId="41" xfId="3" applyBorder="1"/>
    <xf numFmtId="0" fontId="18" fillId="0" borderId="42" xfId="3" applyBorder="1"/>
    <xf numFmtId="0" fontId="18" fillId="0" borderId="43" xfId="3" applyBorder="1"/>
    <xf numFmtId="0" fontId="20" fillId="0" borderId="0" xfId="0" applyFont="1"/>
    <xf numFmtId="0" fontId="0" fillId="0" borderId="0" xfId="0"/>
    <xf numFmtId="0" fontId="5" fillId="4" borderId="0" xfId="0" applyFont="1" applyFill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7" fillId="4" borderId="0" xfId="0" applyFont="1" applyFill="1" applyAlignment="1">
      <alignment horizontal="left" vertical="top" wrapText="1"/>
    </xf>
    <xf numFmtId="0" fontId="7" fillId="4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righ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righ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righ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0" fontId="9" fillId="7" borderId="1" xfId="0" applyFont="1" applyFill="1" applyBorder="1" applyAlignment="1">
      <alignment horizontal="right" vertical="top" wrapText="1"/>
    </xf>
    <xf numFmtId="0" fontId="9" fillId="7" borderId="1" xfId="0" applyFont="1" applyFill="1" applyBorder="1" applyAlignment="1">
      <alignment horizontal="center" vertical="top" wrapText="1"/>
    </xf>
    <xf numFmtId="166" fontId="9" fillId="7" borderId="1" xfId="0" applyNumberFormat="1" applyFont="1" applyFill="1" applyBorder="1" applyAlignment="1">
      <alignment horizontal="right" vertical="top" wrapText="1"/>
    </xf>
    <xf numFmtId="4" fontId="9" fillId="7" borderId="1" xfId="0" applyNumberFormat="1" applyFont="1" applyFill="1" applyBorder="1" applyAlignment="1">
      <alignment horizontal="right" vertical="top" wrapText="1"/>
    </xf>
    <xf numFmtId="0" fontId="9" fillId="8" borderId="1" xfId="0" applyFont="1" applyFill="1" applyBorder="1" applyAlignment="1">
      <alignment horizontal="right" vertical="top" wrapText="1"/>
    </xf>
    <xf numFmtId="0" fontId="9" fillId="8" borderId="1" xfId="0" applyFont="1" applyFill="1" applyBorder="1" applyAlignment="1">
      <alignment horizontal="left" vertical="top" wrapText="1"/>
    </xf>
    <xf numFmtId="0" fontId="9" fillId="8" borderId="1" xfId="0" applyFont="1" applyFill="1" applyBorder="1" applyAlignment="1">
      <alignment horizontal="center" vertical="top" wrapText="1"/>
    </xf>
    <xf numFmtId="166" fontId="9" fillId="8" borderId="1" xfId="0" applyNumberFormat="1" applyFont="1" applyFill="1" applyBorder="1" applyAlignment="1">
      <alignment horizontal="right" vertical="top" wrapText="1"/>
    </xf>
    <xf numFmtId="4" fontId="9" fillId="8" borderId="1" xfId="0" applyNumberFormat="1" applyFont="1" applyFill="1" applyBorder="1" applyAlignment="1">
      <alignment horizontal="right" vertical="top" wrapText="1"/>
    </xf>
    <xf numFmtId="4" fontId="9" fillId="4" borderId="0" xfId="0" applyNumberFormat="1" applyFont="1" applyFill="1" applyAlignment="1">
      <alignment horizontal="right" vertical="top" wrapText="1"/>
    </xf>
    <xf numFmtId="0" fontId="9" fillId="4" borderId="0" xfId="0" applyFont="1" applyFill="1" applyAlignment="1">
      <alignment horizontal="right" vertical="top" wrapText="1"/>
    </xf>
    <xf numFmtId="0" fontId="7" fillId="4" borderId="0" xfId="0" applyFont="1" applyFill="1" applyAlignment="1">
      <alignment horizontal="right" vertical="top" wrapText="1"/>
    </xf>
    <xf numFmtId="166" fontId="7" fillId="4" borderId="0" xfId="0" applyNumberFormat="1" applyFont="1" applyFill="1" applyAlignment="1">
      <alignment horizontal="right" vertical="top" wrapText="1"/>
    </xf>
    <xf numFmtId="0" fontId="8" fillId="3" borderId="44" xfId="0" applyFont="1" applyFill="1" applyBorder="1" applyAlignment="1">
      <alignment horizontal="left" vertical="top" wrapText="1"/>
    </xf>
    <xf numFmtId="0" fontId="9" fillId="4" borderId="0" xfId="0" applyFont="1" applyFill="1" applyAlignment="1">
      <alignment horizontal="center" vertical="top" wrapText="1"/>
    </xf>
    <xf numFmtId="0" fontId="7" fillId="4" borderId="0" xfId="0" applyFont="1" applyFill="1" applyAlignment="1">
      <alignment horizontal="right" vertical="top" wrapText="1"/>
    </xf>
    <xf numFmtId="0" fontId="9" fillId="4" borderId="0" xfId="0" applyFont="1" applyFill="1" applyAlignment="1">
      <alignment horizontal="left" vertical="top" wrapText="1"/>
    </xf>
    <xf numFmtId="4" fontId="7" fillId="4" borderId="0" xfId="0" applyNumberFormat="1" applyFont="1" applyFill="1" applyAlignment="1">
      <alignment horizontal="right" vertical="top" wrapText="1"/>
    </xf>
    <xf numFmtId="0" fontId="7" fillId="4" borderId="0" xfId="0" applyFont="1" applyFill="1" applyAlignment="1">
      <alignment horizontal="center" vertical="top" wrapText="1"/>
    </xf>
    <xf numFmtId="0" fontId="9" fillId="4" borderId="0" xfId="0" applyFont="1" applyFill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8" fillId="3" borderId="1" xfId="0" applyNumberFormat="1" applyFont="1" applyFill="1" applyBorder="1" applyAlignment="1">
      <alignment horizontal="right" vertical="top" wrapText="1"/>
    </xf>
    <xf numFmtId="0" fontId="3" fillId="0" borderId="0" xfId="4"/>
    <xf numFmtId="9" fontId="3" fillId="0" borderId="0" xfId="4" applyNumberFormat="1"/>
    <xf numFmtId="10" fontId="3" fillId="0" borderId="0" xfId="4" applyNumberFormat="1"/>
    <xf numFmtId="0" fontId="0" fillId="0" borderId="0" xfId="0"/>
    <xf numFmtId="0" fontId="8" fillId="3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0" xfId="16"/>
    <xf numFmtId="0" fontId="23" fillId="11" borderId="50" xfId="16" applyFont="1" applyFill="1" applyBorder="1" applyAlignment="1"/>
    <xf numFmtId="0" fontId="22" fillId="12" borderId="50" xfId="16" applyFont="1" applyFill="1" applyBorder="1" applyAlignment="1">
      <alignment horizontal="center" vertical="center"/>
    </xf>
    <xf numFmtId="0" fontId="22" fillId="12" borderId="56" xfId="16" applyFont="1" applyFill="1" applyBorder="1" applyAlignment="1">
      <alignment horizontal="center"/>
    </xf>
    <xf numFmtId="49" fontId="2" fillId="13" borderId="50" xfId="16" applyNumberFormat="1" applyFill="1" applyBorder="1" applyAlignment="1">
      <alignment horizontal="center" vertical="top"/>
    </xf>
    <xf numFmtId="49" fontId="2" fillId="13" borderId="54" xfId="16" applyNumberFormat="1" applyFill="1" applyBorder="1" applyAlignment="1">
      <alignment horizontal="center" vertical="top"/>
    </xf>
    <xf numFmtId="43" fontId="2" fillId="13" borderId="57" xfId="16" applyNumberFormat="1" applyFill="1" applyBorder="1" applyAlignment="1">
      <alignment horizontal="right" vertical="top"/>
    </xf>
    <xf numFmtId="49" fontId="2" fillId="13" borderId="58" xfId="16" applyNumberFormat="1" applyFill="1" applyBorder="1" applyAlignment="1">
      <alignment horizontal="center" vertical="top"/>
    </xf>
    <xf numFmtId="49" fontId="2" fillId="13" borderId="59" xfId="16" applyNumberFormat="1" applyFill="1" applyBorder="1" applyAlignment="1">
      <alignment horizontal="center" vertical="top"/>
    </xf>
    <xf numFmtId="43" fontId="2" fillId="13" borderId="60" xfId="16" applyNumberFormat="1" applyFill="1" applyBorder="1" applyAlignment="1">
      <alignment horizontal="right" vertical="top"/>
    </xf>
    <xf numFmtId="0" fontId="23" fillId="12" borderId="58" xfId="16" applyFont="1" applyFill="1" applyBorder="1" applyAlignment="1">
      <alignment horizontal="left" vertical="center" textRotation="90"/>
    </xf>
    <xf numFmtId="0" fontId="22" fillId="12" borderId="50" xfId="16" applyFont="1" applyFill="1" applyBorder="1" applyAlignment="1">
      <alignment horizontal="center"/>
    </xf>
    <xf numFmtId="43" fontId="2" fillId="13" borderId="50" xfId="16" applyNumberFormat="1" applyFill="1" applyBorder="1" applyAlignment="1">
      <alignment horizontal="right" vertical="top"/>
    </xf>
    <xf numFmtId="0" fontId="2" fillId="0" borderId="0" xfId="16" applyFont="1"/>
    <xf numFmtId="43" fontId="2" fillId="13" borderId="65" xfId="16" applyNumberFormat="1" applyFill="1" applyBorder="1" applyAlignment="1">
      <alignment horizontal="right" vertical="top"/>
    </xf>
    <xf numFmtId="0" fontId="24" fillId="14" borderId="66" xfId="0" applyFont="1" applyFill="1" applyBorder="1" applyAlignment="1">
      <alignment vertical="top" wrapText="1"/>
    </xf>
    <xf numFmtId="0" fontId="25" fillId="0" borderId="0" xfId="0" applyFont="1"/>
    <xf numFmtId="43" fontId="2" fillId="13" borderId="54" xfId="16" applyNumberFormat="1" applyFill="1" applyBorder="1" applyAlignment="1">
      <alignment horizontal="right" vertical="top"/>
    </xf>
    <xf numFmtId="43" fontId="2" fillId="13" borderId="59" xfId="16" applyNumberFormat="1" applyFill="1" applyBorder="1" applyAlignment="1">
      <alignment horizontal="right" vertical="top"/>
    </xf>
    <xf numFmtId="43" fontId="2" fillId="0" borderId="50" xfId="16" applyNumberFormat="1" applyBorder="1"/>
    <xf numFmtId="0" fontId="26" fillId="3" borderId="44" xfId="0" applyFont="1" applyFill="1" applyBorder="1" applyAlignment="1">
      <alignment horizontal="left" vertical="top" wrapText="1"/>
    </xf>
    <xf numFmtId="0" fontId="26" fillId="8" borderId="1" xfId="0" applyFont="1" applyFill="1" applyBorder="1" applyAlignment="1">
      <alignment horizontal="center" vertical="top" wrapText="1"/>
    </xf>
    <xf numFmtId="0" fontId="26" fillId="4" borderId="0" xfId="0" applyFont="1" applyFill="1" applyAlignment="1">
      <alignment horizontal="right" vertical="top" wrapText="1"/>
    </xf>
    <xf numFmtId="10" fontId="13" fillId="0" borderId="6" xfId="1" applyNumberFormat="1" applyFont="1" applyFill="1" applyBorder="1" applyAlignment="1" applyProtection="1">
      <alignment horizontal="right" vertical="center"/>
      <protection locked="0"/>
    </xf>
    <xf numFmtId="10" fontId="12" fillId="0" borderId="12" xfId="1" applyNumberFormat="1" applyFont="1" applyFill="1" applyBorder="1" applyAlignment="1" applyProtection="1">
      <alignment vertical="center"/>
    </xf>
    <xf numFmtId="4" fontId="0" fillId="0" borderId="0" xfId="0" applyNumberFormat="1"/>
    <xf numFmtId="0" fontId="5" fillId="4" borderId="69" xfId="0" applyFont="1" applyFill="1" applyBorder="1" applyAlignment="1">
      <alignment horizontal="left" vertical="top" wrapText="1"/>
    </xf>
    <xf numFmtId="0" fontId="5" fillId="4" borderId="69" xfId="0" applyFont="1" applyFill="1" applyBorder="1" applyAlignment="1">
      <alignment horizontal="center" vertical="top" wrapText="1"/>
    </xf>
    <xf numFmtId="0" fontId="5" fillId="4" borderId="69" xfId="0" applyFont="1" applyFill="1" applyBorder="1" applyAlignment="1">
      <alignment horizontal="right" vertical="top" wrapText="1"/>
    </xf>
    <xf numFmtId="0" fontId="8" fillId="15" borderId="1" xfId="0" applyFont="1" applyFill="1" applyBorder="1" applyAlignment="1">
      <alignment horizontal="right" vertical="top" wrapText="1"/>
    </xf>
    <xf numFmtId="0" fontId="8" fillId="15" borderId="1" xfId="0" applyFont="1" applyFill="1" applyBorder="1" applyAlignment="1">
      <alignment horizontal="left" vertical="top" wrapText="1"/>
    </xf>
    <xf numFmtId="0" fontId="8" fillId="15" borderId="1" xfId="0" applyFont="1" applyFill="1" applyBorder="1" applyAlignment="1">
      <alignment horizontal="center" vertical="top" wrapText="1"/>
    </xf>
    <xf numFmtId="0" fontId="7" fillId="4" borderId="0" xfId="0" applyFont="1" applyFill="1" applyAlignment="1">
      <alignment horizontal="right" vertical="top" wrapText="1"/>
    </xf>
    <xf numFmtId="4" fontId="7" fillId="4" borderId="0" xfId="0" applyNumberFormat="1" applyFont="1" applyFill="1" applyAlignment="1">
      <alignment horizontal="right" vertical="top" wrapText="1"/>
    </xf>
    <xf numFmtId="0" fontId="0" fillId="0" borderId="0" xfId="0"/>
    <xf numFmtId="0" fontId="9" fillId="4" borderId="0" xfId="0" applyFont="1" applyFill="1" applyAlignment="1">
      <alignment horizontal="right" vertical="top" wrapText="1"/>
    </xf>
    <xf numFmtId="0" fontId="5" fillId="4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horizontal="left" vertical="top" wrapText="1"/>
    </xf>
    <xf numFmtId="0" fontId="9" fillId="8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4" fontId="9" fillId="4" borderId="0" xfId="0" applyNumberFormat="1" applyFont="1" applyFill="1" applyAlignment="1">
      <alignment horizontal="right" vertical="top" wrapText="1"/>
    </xf>
    <xf numFmtId="4" fontId="8" fillId="15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25" fillId="0" borderId="0" xfId="0" applyNumberFormat="1" applyFont="1" applyFill="1"/>
    <xf numFmtId="0" fontId="6" fillId="0" borderId="1" xfId="0" applyFont="1" applyFill="1" applyBorder="1" applyAlignment="1">
      <alignment horizontal="left" vertical="top" wrapText="1"/>
    </xf>
    <xf numFmtId="166" fontId="8" fillId="15" borderId="1" xfId="0" applyNumberFormat="1" applyFont="1" applyFill="1" applyBorder="1" applyAlignment="1">
      <alignment horizontal="right" vertical="top" wrapText="1"/>
    </xf>
    <xf numFmtId="165" fontId="11" fillId="0" borderId="0" xfId="1" applyNumberFormat="1" applyFont="1" applyFill="1" applyBorder="1" applyAlignment="1" applyProtection="1">
      <alignment horizontal="center" vertical="top"/>
      <protection locked="0"/>
    </xf>
    <xf numFmtId="0" fontId="17" fillId="5" borderId="0" xfId="1" applyNumberFormat="1" applyFont="1" applyFill="1" applyBorder="1" applyAlignment="1" applyProtection="1">
      <alignment horizontal="center"/>
      <protection locked="0"/>
    </xf>
    <xf numFmtId="0" fontId="21" fillId="0" borderId="50" xfId="17" applyBorder="1"/>
    <xf numFmtId="2" fontId="21" fillId="0" borderId="50" xfId="17" applyNumberFormat="1" applyBorder="1"/>
    <xf numFmtId="43" fontId="1" fillId="13" borderId="53" xfId="16" applyNumberFormat="1" applyFont="1" applyFill="1" applyBorder="1" applyAlignment="1">
      <alignment horizontal="right" vertical="top"/>
    </xf>
    <xf numFmtId="2" fontId="28" fillId="10" borderId="53" xfId="16" applyNumberFormat="1" applyFont="1" applyFill="1" applyBorder="1" applyAlignment="1">
      <alignment horizontal="right" vertical="center"/>
    </xf>
    <xf numFmtId="49" fontId="29" fillId="9" borderId="46" xfId="4" applyNumberFormat="1" applyFont="1" applyFill="1" applyBorder="1" applyAlignment="1">
      <alignment vertical="center" wrapText="1"/>
    </xf>
    <xf numFmtId="49" fontId="29" fillId="9" borderId="0" xfId="4" applyNumberFormat="1" applyFont="1" applyFill="1" applyBorder="1" applyAlignment="1">
      <alignment vertical="center" wrapText="1"/>
    </xf>
    <xf numFmtId="49" fontId="29" fillId="9" borderId="49" xfId="4" applyNumberFormat="1" applyFont="1" applyFill="1" applyBorder="1" applyAlignment="1">
      <alignment vertical="center" wrapText="1"/>
    </xf>
    <xf numFmtId="49" fontId="30" fillId="0" borderId="50" xfId="5" applyNumberFormat="1" applyFont="1" applyBorder="1" applyAlignment="1">
      <alignment horizontal="center"/>
    </xf>
    <xf numFmtId="0" fontId="30" fillId="0" borderId="50" xfId="5" applyFont="1" applyBorder="1" applyAlignment="1">
      <alignment horizontal="center"/>
    </xf>
    <xf numFmtId="10" fontId="30" fillId="0" borderId="50" xfId="5" applyNumberFormat="1" applyFont="1" applyBorder="1" applyAlignment="1">
      <alignment horizontal="center"/>
    </xf>
    <xf numFmtId="0" fontId="30" fillId="9" borderId="50" xfId="5" applyFont="1" applyFill="1" applyBorder="1" applyAlignment="1">
      <alignment horizontal="center"/>
    </xf>
    <xf numFmtId="0" fontId="30" fillId="10" borderId="50" xfId="5" applyFont="1" applyFill="1" applyBorder="1" applyAlignment="1">
      <alignment horizontal="center"/>
    </xf>
    <xf numFmtId="43" fontId="31" fillId="0" borderId="50" xfId="5" applyNumberFormat="1" applyFont="1" applyBorder="1" applyAlignment="1">
      <alignment horizontal="center"/>
    </xf>
    <xf numFmtId="1" fontId="31" fillId="0" borderId="50" xfId="5" applyNumberFormat="1" applyFont="1" applyBorder="1"/>
    <xf numFmtId="10" fontId="31" fillId="10" borderId="50" xfId="5" applyNumberFormat="1" applyFont="1" applyFill="1" applyBorder="1" applyAlignment="1">
      <alignment horizontal="center"/>
    </xf>
    <xf numFmtId="167" fontId="31" fillId="0" borderId="50" xfId="6" applyFont="1" applyBorder="1"/>
    <xf numFmtId="9" fontId="32" fillId="9" borderId="50" xfId="7" applyFont="1" applyFill="1" applyBorder="1" applyAlignment="1">
      <alignment horizontal="center"/>
    </xf>
    <xf numFmtId="167" fontId="31" fillId="9" borderId="50" xfId="5" applyNumberFormat="1" applyFont="1" applyFill="1" applyBorder="1"/>
    <xf numFmtId="9" fontId="32" fillId="10" borderId="50" xfId="7" applyFont="1" applyFill="1" applyBorder="1" applyAlignment="1">
      <alignment horizontal="center"/>
    </xf>
    <xf numFmtId="167" fontId="31" fillId="0" borderId="50" xfId="5" applyNumberFormat="1" applyFont="1" applyBorder="1"/>
    <xf numFmtId="1" fontId="31" fillId="10" borderId="50" xfId="5" applyNumberFormat="1" applyFont="1" applyFill="1" applyBorder="1"/>
    <xf numFmtId="10" fontId="32" fillId="9" borderId="50" xfId="7" applyNumberFormat="1" applyFont="1" applyFill="1" applyBorder="1" applyAlignment="1">
      <alignment horizontal="center"/>
    </xf>
    <xf numFmtId="10" fontId="32" fillId="13" borderId="50" xfId="7" applyNumberFormat="1" applyFont="1" applyFill="1" applyBorder="1" applyAlignment="1">
      <alignment horizontal="center"/>
    </xf>
    <xf numFmtId="0" fontId="31" fillId="0" borderId="50" xfId="5" applyFont="1" applyBorder="1" applyAlignment="1">
      <alignment horizontal="center"/>
    </xf>
    <xf numFmtId="9" fontId="31" fillId="10" borderId="50" xfId="6" applyNumberFormat="1" applyFont="1" applyFill="1" applyBorder="1" applyAlignment="1">
      <alignment horizontal="center"/>
    </xf>
    <xf numFmtId="10" fontId="31" fillId="10" borderId="50" xfId="8" applyNumberFormat="1" applyFont="1" applyFill="1" applyBorder="1" applyAlignment="1">
      <alignment horizontal="center"/>
    </xf>
    <xf numFmtId="0" fontId="31" fillId="0" borderId="50" xfId="5" applyFont="1" applyBorder="1"/>
    <xf numFmtId="167" fontId="31" fillId="10" borderId="50" xfId="6" applyFont="1" applyFill="1" applyBorder="1"/>
    <xf numFmtId="167" fontId="30" fillId="0" borderId="50" xfId="6" applyFont="1" applyBorder="1"/>
    <xf numFmtId="167" fontId="30" fillId="10" borderId="50" xfId="6" applyFont="1" applyFill="1" applyBorder="1"/>
    <xf numFmtId="167" fontId="31" fillId="10" borderId="50" xfId="6" applyFont="1" applyFill="1" applyBorder="1" applyAlignment="1">
      <alignment horizontal="center"/>
    </xf>
    <xf numFmtId="10" fontId="31" fillId="10" borderId="50" xfId="6" applyNumberFormat="1" applyFont="1" applyFill="1" applyBorder="1" applyAlignment="1">
      <alignment horizontal="center"/>
    </xf>
    <xf numFmtId="0" fontId="34" fillId="0" borderId="0" xfId="4" applyFont="1"/>
    <xf numFmtId="10" fontId="34" fillId="0" borderId="0" xfId="4" applyNumberFormat="1" applyFont="1"/>
    <xf numFmtId="0" fontId="31" fillId="5" borderId="0" xfId="1" applyNumberFormat="1" applyFont="1" applyFill="1" applyBorder="1" applyAlignment="1" applyProtection="1">
      <alignment horizontal="center"/>
      <protection locked="0"/>
    </xf>
    <xf numFmtId="165" fontId="30" fillId="0" borderId="0" xfId="1" applyNumberFormat="1" applyFont="1" applyFill="1" applyBorder="1" applyAlignment="1" applyProtection="1">
      <alignment horizontal="center" vertical="top"/>
      <protection locked="0"/>
    </xf>
    <xf numFmtId="0" fontId="7" fillId="4" borderId="0" xfId="0" applyFont="1" applyFill="1" applyAlignment="1">
      <alignment horizontal="right" vertical="top" wrapText="1"/>
    </xf>
    <xf numFmtId="0" fontId="7" fillId="4" borderId="0" xfId="0" applyFont="1" applyFill="1" applyAlignment="1">
      <alignment horizontal="left" vertical="top" wrapText="1"/>
    </xf>
    <xf numFmtId="4" fontId="7" fillId="4" borderId="0" xfId="0" applyNumberFormat="1" applyFont="1" applyFill="1" applyAlignment="1">
      <alignment horizontal="right" vertical="top" wrapText="1"/>
    </xf>
    <xf numFmtId="0" fontId="5" fillId="4" borderId="0" xfId="0" applyFont="1" applyFill="1" applyAlignment="1">
      <alignment horizontal="left" vertical="top" wrapText="1"/>
    </xf>
    <xf numFmtId="10" fontId="7" fillId="4" borderId="0" xfId="0" applyNumberFormat="1" applyFont="1" applyFill="1" applyAlignment="1">
      <alignment horizontal="left" vertical="top" wrapText="1"/>
    </xf>
    <xf numFmtId="0" fontId="5" fillId="4" borderId="0" xfId="0" applyFont="1" applyFill="1" applyAlignment="1">
      <alignment horizontal="center" wrapText="1"/>
    </xf>
    <xf numFmtId="0" fontId="0" fillId="0" borderId="0" xfId="0"/>
    <xf numFmtId="0" fontId="9" fillId="4" borderId="0" xfId="0" applyFont="1" applyFill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horizontal="left" vertical="top" wrapText="1"/>
    </xf>
    <xf numFmtId="0" fontId="9" fillId="8" borderId="1" xfId="0" applyFont="1" applyFill="1" applyBorder="1" applyAlignment="1">
      <alignment horizontal="left" vertical="top" wrapText="1"/>
    </xf>
    <xf numFmtId="0" fontId="8" fillId="3" borderId="67" xfId="0" applyFont="1" applyFill="1" applyBorder="1" applyAlignment="1">
      <alignment horizontal="center" vertical="top" wrapText="1"/>
    </xf>
    <xf numFmtId="0" fontId="8" fillId="3" borderId="68" xfId="0" applyFont="1" applyFill="1" applyBorder="1" applyAlignment="1">
      <alignment horizontal="center" vertical="top" wrapText="1"/>
    </xf>
    <xf numFmtId="0" fontId="9" fillId="8" borderId="67" xfId="0" applyFont="1" applyFill="1" applyBorder="1" applyAlignment="1">
      <alignment horizontal="center" vertical="top" wrapText="1"/>
    </xf>
    <xf numFmtId="0" fontId="9" fillId="8" borderId="6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9" fillId="4" borderId="0" xfId="0" applyFont="1" applyFill="1" applyAlignment="1">
      <alignment horizontal="right" vertical="top" wrapText="1"/>
    </xf>
    <xf numFmtId="0" fontId="9" fillId="7" borderId="67" xfId="0" applyFont="1" applyFill="1" applyBorder="1" applyAlignment="1">
      <alignment horizontal="left" vertical="top" wrapText="1"/>
    </xf>
    <xf numFmtId="0" fontId="9" fillId="7" borderId="68" xfId="0" applyFont="1" applyFill="1" applyBorder="1" applyAlignment="1">
      <alignment horizontal="left" vertical="top" wrapText="1"/>
    </xf>
    <xf numFmtId="0" fontId="5" fillId="4" borderId="67" xfId="0" applyFont="1" applyFill="1" applyBorder="1" applyAlignment="1">
      <alignment horizontal="left" vertical="top" wrapText="1"/>
    </xf>
    <xf numFmtId="0" fontId="5" fillId="4" borderId="68" xfId="0" applyFont="1" applyFill="1" applyBorder="1" applyAlignment="1">
      <alignment horizontal="left" vertical="top" wrapText="1"/>
    </xf>
    <xf numFmtId="0" fontId="8" fillId="3" borderId="67" xfId="0" applyFont="1" applyFill="1" applyBorder="1" applyAlignment="1">
      <alignment horizontal="left" vertical="top" wrapText="1"/>
    </xf>
    <xf numFmtId="0" fontId="8" fillId="3" borderId="68" xfId="0" applyFont="1" applyFill="1" applyBorder="1" applyAlignment="1">
      <alignment horizontal="left" vertical="top" wrapText="1"/>
    </xf>
    <xf numFmtId="0" fontId="9" fillId="8" borderId="67" xfId="0" applyFont="1" applyFill="1" applyBorder="1" applyAlignment="1">
      <alignment horizontal="left" vertical="top" wrapText="1"/>
    </xf>
    <xf numFmtId="0" fontId="9" fillId="8" borderId="68" xfId="0" applyFont="1" applyFill="1" applyBorder="1" applyAlignment="1">
      <alignment horizontal="left" vertical="top" wrapText="1"/>
    </xf>
    <xf numFmtId="0" fontId="6" fillId="2" borderId="67" xfId="0" applyFont="1" applyFill="1" applyBorder="1" applyAlignment="1">
      <alignment horizontal="left" vertical="top" wrapText="1"/>
    </xf>
    <xf numFmtId="0" fontId="6" fillId="2" borderId="68" xfId="0" applyFont="1" applyFill="1" applyBorder="1" applyAlignment="1">
      <alignment horizontal="left" vertical="top" wrapText="1"/>
    </xf>
    <xf numFmtId="0" fontId="8" fillId="15" borderId="67" xfId="0" applyFont="1" applyFill="1" applyBorder="1" applyAlignment="1">
      <alignment horizontal="left" vertical="top" wrapText="1"/>
    </xf>
    <xf numFmtId="0" fontId="8" fillId="15" borderId="68" xfId="0" applyFont="1" applyFill="1" applyBorder="1" applyAlignment="1">
      <alignment horizontal="left" vertical="top" wrapText="1"/>
    </xf>
    <xf numFmtId="0" fontId="10" fillId="0" borderId="0" xfId="2" applyFont="1" applyFill="1" applyBorder="1" applyAlignment="1">
      <alignment horizontal="left" vertical="center" wrapText="1"/>
    </xf>
    <xf numFmtId="165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11" fillId="0" borderId="3" xfId="1" applyNumberFormat="1" applyFont="1" applyFill="1" applyBorder="1" applyAlignment="1" applyProtection="1">
      <alignment horizontal="center" vertical="center" wrapText="1"/>
      <protection locked="0"/>
    </xf>
    <xf numFmtId="165" fontId="11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3" fillId="5" borderId="12" xfId="1" applyNumberFormat="1" applyFont="1" applyFill="1" applyBorder="1" applyAlignment="1" applyProtection="1">
      <alignment horizontal="center" vertical="center"/>
      <protection locked="0"/>
    </xf>
    <xf numFmtId="0" fontId="13" fillId="0" borderId="7" xfId="1" applyNumberFormat="1" applyFont="1" applyFill="1" applyBorder="1" applyAlignment="1" applyProtection="1">
      <alignment horizontal="left" vertical="center"/>
      <protection locked="0"/>
    </xf>
    <xf numFmtId="0" fontId="13" fillId="5" borderId="0" xfId="1" applyNumberFormat="1" applyFont="1" applyFill="1" applyBorder="1" applyAlignment="1" applyProtection="1">
      <alignment horizontal="center" vertical="center"/>
      <protection locked="0"/>
    </xf>
    <xf numFmtId="0" fontId="12" fillId="0" borderId="16" xfId="3" applyFont="1" applyBorder="1" applyAlignment="1">
      <alignment horizontal="center"/>
    </xf>
    <xf numFmtId="0" fontId="19" fillId="0" borderId="20" xfId="3" applyFont="1" applyBorder="1" applyAlignment="1">
      <alignment horizontal="center"/>
    </xf>
    <xf numFmtId="0" fontId="19" fillId="0" borderId="32" xfId="3" applyFont="1" applyBorder="1" applyAlignment="1">
      <alignment horizontal="center"/>
    </xf>
    <xf numFmtId="0" fontId="19" fillId="0" borderId="33" xfId="3" applyFont="1" applyBorder="1" applyAlignment="1">
      <alignment horizontal="center"/>
    </xf>
    <xf numFmtId="0" fontId="30" fillId="0" borderId="50" xfId="5" applyFont="1" applyBorder="1" applyAlignment="1">
      <alignment horizontal="center"/>
    </xf>
    <xf numFmtId="0" fontId="30" fillId="9" borderId="50" xfId="5" applyFont="1" applyFill="1" applyBorder="1" applyAlignment="1">
      <alignment horizontal="center" wrapText="1"/>
    </xf>
    <xf numFmtId="0" fontId="30" fillId="0" borderId="50" xfId="5" applyFont="1" applyBorder="1" applyAlignment="1">
      <alignment horizontal="center" wrapText="1"/>
    </xf>
    <xf numFmtId="165" fontId="30" fillId="0" borderId="0" xfId="1" applyNumberFormat="1" applyFont="1" applyFill="1" applyBorder="1" applyAlignment="1" applyProtection="1">
      <alignment horizontal="center" vertical="top"/>
      <protection locked="0"/>
    </xf>
    <xf numFmtId="0" fontId="31" fillId="5" borderId="0" xfId="1" applyNumberFormat="1" applyFont="1" applyFill="1" applyBorder="1" applyAlignment="1" applyProtection="1">
      <alignment horizontal="center"/>
      <protection locked="0"/>
    </xf>
    <xf numFmtId="0" fontId="33" fillId="0" borderId="50" xfId="5" applyFont="1" applyBorder="1" applyAlignment="1">
      <alignment horizontal="center"/>
    </xf>
    <xf numFmtId="0" fontId="31" fillId="0" borderId="50" xfId="5" applyFont="1" applyBorder="1" applyAlignment="1">
      <alignment horizontal="center"/>
    </xf>
    <xf numFmtId="10" fontId="31" fillId="10" borderId="50" xfId="5" applyNumberFormat="1" applyFont="1" applyFill="1" applyBorder="1" applyAlignment="1">
      <alignment horizontal="center"/>
    </xf>
    <xf numFmtId="0" fontId="31" fillId="0" borderId="51" xfId="5" applyFont="1" applyBorder="1" applyAlignment="1">
      <alignment horizontal="center"/>
    </xf>
    <xf numFmtId="0" fontId="31" fillId="0" borderId="52" xfId="5" applyFont="1" applyBorder="1" applyAlignment="1">
      <alignment horizontal="center"/>
    </xf>
    <xf numFmtId="0" fontId="31" fillId="0" borderId="53" xfId="5" applyFont="1" applyBorder="1" applyAlignment="1">
      <alignment horizontal="center"/>
    </xf>
    <xf numFmtId="0" fontId="31" fillId="10" borderId="51" xfId="5" applyFont="1" applyFill="1" applyBorder="1" applyAlignment="1">
      <alignment horizontal="center"/>
    </xf>
    <xf numFmtId="0" fontId="31" fillId="10" borderId="52" xfId="5" applyFont="1" applyFill="1" applyBorder="1" applyAlignment="1">
      <alignment horizontal="center"/>
    </xf>
    <xf numFmtId="0" fontId="31" fillId="10" borderId="53" xfId="5" applyFont="1" applyFill="1" applyBorder="1" applyAlignment="1">
      <alignment horizontal="center"/>
    </xf>
    <xf numFmtId="0" fontId="23" fillId="10" borderId="62" xfId="16" applyFont="1" applyFill="1" applyBorder="1" applyAlignment="1">
      <alignment horizontal="right" vertical="center"/>
    </xf>
    <xf numFmtId="0" fontId="23" fillId="10" borderId="63" xfId="16" applyFont="1" applyFill="1" applyBorder="1" applyAlignment="1">
      <alignment horizontal="right" vertical="center"/>
    </xf>
    <xf numFmtId="0" fontId="23" fillId="10" borderId="64" xfId="16" applyFont="1" applyFill="1" applyBorder="1" applyAlignment="1">
      <alignment horizontal="right" vertical="center"/>
    </xf>
    <xf numFmtId="1" fontId="23" fillId="11" borderId="0" xfId="16" applyNumberFormat="1" applyFont="1" applyFill="1" applyBorder="1" applyAlignment="1" applyProtection="1">
      <alignment horizontal="center" vertical="center" wrapText="1"/>
    </xf>
    <xf numFmtId="0" fontId="23" fillId="12" borderId="55" xfId="16" applyFont="1" applyFill="1" applyBorder="1" applyAlignment="1">
      <alignment horizontal="center" vertical="center" textRotation="90"/>
    </xf>
    <xf numFmtId="0" fontId="23" fillId="12" borderId="61" xfId="16" applyFont="1" applyFill="1" applyBorder="1" applyAlignment="1">
      <alignment horizontal="center" vertical="center" textRotation="90"/>
    </xf>
    <xf numFmtId="0" fontId="23" fillId="12" borderId="50" xfId="16" applyFont="1" applyFill="1" applyBorder="1" applyAlignment="1">
      <alignment horizontal="center" vertical="center" textRotation="90"/>
    </xf>
    <xf numFmtId="0" fontId="23" fillId="10" borderId="58" xfId="16" applyFont="1" applyFill="1" applyBorder="1" applyAlignment="1">
      <alignment horizontal="right" vertical="center"/>
    </xf>
    <xf numFmtId="0" fontId="21" fillId="0" borderId="50" xfId="17" applyFont="1" applyBorder="1" applyAlignment="1">
      <alignment horizontal="center" vertical="center"/>
    </xf>
    <xf numFmtId="0" fontId="22" fillId="11" borderId="47" xfId="16" applyFont="1" applyFill="1" applyBorder="1" applyAlignment="1">
      <alignment horizontal="center"/>
    </xf>
    <xf numFmtId="0" fontId="22" fillId="11" borderId="0" xfId="16" applyFont="1" applyFill="1" applyBorder="1" applyAlignment="1">
      <alignment horizontal="center"/>
    </xf>
    <xf numFmtId="1" fontId="23" fillId="11" borderId="47" xfId="16" applyNumberFormat="1" applyFont="1" applyFill="1" applyBorder="1" applyAlignment="1" applyProtection="1">
      <alignment horizontal="center" vertical="center" wrapText="1"/>
    </xf>
    <xf numFmtId="0" fontId="23" fillId="13" borderId="50" xfId="16" applyFont="1" applyFill="1" applyBorder="1" applyAlignment="1">
      <alignment horizontal="center" vertical="center" textRotation="90"/>
    </xf>
    <xf numFmtId="0" fontId="23" fillId="12" borderId="53" xfId="16" applyFont="1" applyFill="1" applyBorder="1" applyAlignment="1">
      <alignment horizontal="center" vertical="center" textRotation="90"/>
    </xf>
    <xf numFmtId="0" fontId="23" fillId="10" borderId="50" xfId="16" applyFont="1" applyFill="1" applyBorder="1" applyAlignment="1">
      <alignment horizontal="right" vertical="center"/>
    </xf>
    <xf numFmtId="0" fontId="5" fillId="4" borderId="62" xfId="0" applyFont="1" applyFill="1" applyBorder="1" applyAlignment="1">
      <alignment horizontal="center" wrapText="1"/>
    </xf>
    <xf numFmtId="0" fontId="0" fillId="0" borderId="63" xfId="0" applyBorder="1"/>
    <xf numFmtId="0" fontId="0" fillId="0" borderId="70" xfId="0" applyBorder="1"/>
    <xf numFmtId="0" fontId="29" fillId="9" borderId="45" xfId="4" applyNumberFormat="1" applyFont="1" applyFill="1" applyBorder="1" applyAlignment="1">
      <alignment horizontal="center" vertical="center" wrapText="1"/>
    </xf>
    <xf numFmtId="0" fontId="29" fillId="9" borderId="46" xfId="4" applyNumberFormat="1" applyFont="1" applyFill="1" applyBorder="1" applyAlignment="1">
      <alignment horizontal="center" vertical="center" wrapText="1"/>
    </xf>
    <xf numFmtId="0" fontId="29" fillId="9" borderId="47" xfId="4" applyNumberFormat="1" applyFont="1" applyFill="1" applyBorder="1" applyAlignment="1">
      <alignment horizontal="center" vertical="center" wrapText="1"/>
    </xf>
    <xf numFmtId="0" fontId="29" fillId="9" borderId="0" xfId="4" applyNumberFormat="1" applyFont="1" applyFill="1" applyBorder="1" applyAlignment="1">
      <alignment horizontal="center" vertical="center" wrapText="1"/>
    </xf>
    <xf numFmtId="0" fontId="29" fillId="9" borderId="48" xfId="4" applyNumberFormat="1" applyFont="1" applyFill="1" applyBorder="1" applyAlignment="1">
      <alignment horizontal="center" vertical="center" wrapText="1"/>
    </xf>
    <xf numFmtId="0" fontId="29" fillId="9" borderId="49" xfId="4" applyNumberFormat="1" applyFont="1" applyFill="1" applyBorder="1" applyAlignment="1">
      <alignment horizontal="center" vertical="center" wrapText="1"/>
    </xf>
  </cellXfs>
  <cellStyles count="19">
    <cellStyle name="Moeda 2" xfId="9"/>
    <cellStyle name="Normal" xfId="0" builtinId="0"/>
    <cellStyle name="Normal 2" xfId="2"/>
    <cellStyle name="Normal 2 2" xfId="3"/>
    <cellStyle name="Normal 2 2 2" xfId="5"/>
    <cellStyle name="Normal 3" xfId="4"/>
    <cellStyle name="Normal 4" xfId="16"/>
    <cellStyle name="Normal 5" xfId="17"/>
    <cellStyle name="Porcentagem 2" xfId="8"/>
    <cellStyle name="Porcentagem 2 2 2" xfId="7"/>
    <cellStyle name="Separador de milhares 2" xfId="10"/>
    <cellStyle name="Separador de milhares 2 2" xfId="11"/>
    <cellStyle name="Separador de milhares 3" xfId="12"/>
    <cellStyle name="Separador de milhares_Plan2" xfId="6"/>
    <cellStyle name="TableStyleLight1" xfId="1"/>
    <cellStyle name="TableStyleLight1 2" xfId="18"/>
    <cellStyle name="Vírgula 2" xfId="13"/>
    <cellStyle name="Vírgula 2 2" xfId="14"/>
    <cellStyle name="Vírgula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41</xdr:row>
      <xdr:rowOff>76200</xdr:rowOff>
    </xdr:from>
    <xdr:to>
      <xdr:col>3</xdr:col>
      <xdr:colOff>323850</xdr:colOff>
      <xdr:row>43</xdr:row>
      <xdr:rowOff>180975</xdr:rowOff>
    </xdr:to>
    <xdr:sp macro="" textlink="" fLocksText="0">
      <xdr:nvSpPr>
        <xdr:cNvPr id="2" name="CaixaDeTexto 1"/>
        <xdr:cNvSpPr txBox="1">
          <a:spLocks noChangeArrowheads="1"/>
        </xdr:cNvSpPr>
      </xdr:nvSpPr>
      <xdr:spPr bwMode="auto">
        <a:xfrm>
          <a:off x="542925" y="8553450"/>
          <a:ext cx="4914900" cy="485775"/>
        </a:xfrm>
        <a:prstGeom prst="rect">
          <a:avLst/>
        </a:prstGeom>
        <a:solidFill>
          <a:srgbClr val="FFFFFF"/>
        </a:solidFill>
        <a:ln w="9360" cap="sq">
          <a:solidFill>
            <a:srgbClr val="BCBCBC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pt-BR" sz="1100" b="1" i="0" u="none" strike="noStrike" baseline="0">
              <a:solidFill>
                <a:srgbClr val="FF0000"/>
              </a:solidFill>
              <a:latin typeface="Calibri"/>
            </a:rPr>
            <a:t>Estamos apresentando um modelo. O preenchimento da planilha é de total responsabilidade do licitante.(com desoneração)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2"/>
  <sheetViews>
    <sheetView showOutlineSymbols="0" showWhiteSpace="0" workbookViewId="0">
      <selection activeCell="L73" sqref="L73"/>
    </sheetView>
  </sheetViews>
  <sheetFormatPr defaultRowHeight="14.25"/>
  <cols>
    <col min="1" max="2" width="10" style="1" bestFit="1" customWidth="1"/>
    <col min="3" max="3" width="9.875" style="1" bestFit="1" customWidth="1"/>
    <col min="4" max="4" width="60" style="1" bestFit="1" customWidth="1"/>
    <col min="5" max="5" width="30" style="1" bestFit="1" customWidth="1"/>
    <col min="6" max="6" width="5" style="1" bestFit="1" customWidth="1"/>
    <col min="7" max="11" width="10" style="1" bestFit="1" customWidth="1"/>
    <col min="12" max="12" width="0" style="1" hidden="1" customWidth="1"/>
    <col min="13" max="13" width="22.625" style="1" customWidth="1"/>
    <col min="14" max="16384" width="9" style="1"/>
  </cols>
  <sheetData>
    <row r="1" spans="1:14" ht="15">
      <c r="A1" s="98"/>
      <c r="B1" s="98"/>
      <c r="C1" s="98"/>
      <c r="D1" s="98" t="s">
        <v>0</v>
      </c>
      <c r="E1" s="98" t="s">
        <v>1</v>
      </c>
      <c r="F1" s="232" t="s">
        <v>2</v>
      </c>
      <c r="G1" s="232"/>
      <c r="H1" s="232"/>
      <c r="I1" s="232" t="s">
        <v>3</v>
      </c>
      <c r="J1" s="232"/>
      <c r="K1" s="232"/>
    </row>
    <row r="2" spans="1:14" ht="40.5" customHeight="1">
      <c r="A2" s="100"/>
      <c r="B2" s="100"/>
      <c r="C2" s="100"/>
      <c r="D2" s="100" t="s">
        <v>530</v>
      </c>
      <c r="E2" s="100" t="s">
        <v>783</v>
      </c>
      <c r="F2" s="233">
        <f>BDI!E26</f>
        <v>0.2682959984764941</v>
      </c>
      <c r="G2" s="230"/>
      <c r="H2" s="230"/>
      <c r="I2" s="230" t="s">
        <v>5</v>
      </c>
      <c r="J2" s="230"/>
      <c r="K2" s="230"/>
    </row>
    <row r="3" spans="1:14" ht="15">
      <c r="A3" s="234" t="s">
        <v>6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4" ht="30" customHeight="1">
      <c r="A4" s="106" t="s">
        <v>7</v>
      </c>
      <c r="B4" s="107" t="s">
        <v>8</v>
      </c>
      <c r="C4" s="106" t="s">
        <v>9</v>
      </c>
      <c r="D4" s="106" t="s">
        <v>10</v>
      </c>
      <c r="E4" s="106" t="s">
        <v>11</v>
      </c>
      <c r="F4" s="109" t="s">
        <v>12</v>
      </c>
      <c r="G4" s="107" t="s">
        <v>13</v>
      </c>
      <c r="H4" s="107" t="s">
        <v>14</v>
      </c>
      <c r="I4" s="107" t="s">
        <v>15</v>
      </c>
      <c r="J4" s="107" t="s">
        <v>16</v>
      </c>
      <c r="K4" s="107" t="s">
        <v>17</v>
      </c>
    </row>
    <row r="5" spans="1:14" ht="24" customHeight="1">
      <c r="A5" s="102" t="s">
        <v>277</v>
      </c>
      <c r="B5" s="102"/>
      <c r="C5" s="102"/>
      <c r="D5" s="102" t="s">
        <v>278</v>
      </c>
      <c r="E5" s="102"/>
      <c r="F5" s="102"/>
      <c r="G5" s="104"/>
      <c r="H5" s="102"/>
      <c r="I5" s="102"/>
      <c r="J5" s="105">
        <f>SUM(J6:J49)</f>
        <v>49786.376004035475</v>
      </c>
      <c r="K5" s="136">
        <f t="shared" ref="K5:K36" si="0">J5/$I$90</f>
        <v>0.51091146545984223</v>
      </c>
    </row>
    <row r="6" spans="1:14" ht="36" customHeight="1">
      <c r="A6" s="110" t="s">
        <v>18</v>
      </c>
      <c r="B6" s="111" t="s">
        <v>23</v>
      </c>
      <c r="C6" s="110" t="s">
        <v>19</v>
      </c>
      <c r="D6" s="110" t="s">
        <v>29</v>
      </c>
      <c r="E6" s="110" t="s">
        <v>20</v>
      </c>
      <c r="F6" s="113" t="s">
        <v>25</v>
      </c>
      <c r="G6" s="111">
        <v>655</v>
      </c>
      <c r="H6" s="115">
        <v>2.0699999999999998</v>
      </c>
      <c r="I6" s="115">
        <f>H6*$F$2+H6</f>
        <v>2.6253727168463428</v>
      </c>
      <c r="J6" s="115">
        <f>G6*I6</f>
        <v>1719.6191295343544</v>
      </c>
      <c r="K6" s="137">
        <f t="shared" si="0"/>
        <v>1.7646858438380045E-2</v>
      </c>
      <c r="M6" s="187"/>
      <c r="N6" s="188"/>
    </row>
    <row r="7" spans="1:14" ht="36" customHeight="1">
      <c r="A7" s="110" t="s">
        <v>22</v>
      </c>
      <c r="B7" s="111" t="s">
        <v>23</v>
      </c>
      <c r="C7" s="110" t="s">
        <v>19</v>
      </c>
      <c r="D7" s="110" t="s">
        <v>24</v>
      </c>
      <c r="E7" s="110" t="s">
        <v>20</v>
      </c>
      <c r="F7" s="113" t="s">
        <v>25</v>
      </c>
      <c r="G7" s="111">
        <v>1395</v>
      </c>
      <c r="H7" s="115">
        <v>2.0699999999999998</v>
      </c>
      <c r="I7" s="115">
        <f t="shared" ref="I7:I70" si="1">H7*$F$2+H7</f>
        <v>2.6253727168463428</v>
      </c>
      <c r="J7" s="115">
        <f t="shared" ref="J7:J70" si="2">G7*I7</f>
        <v>3662.3949400006481</v>
      </c>
      <c r="K7" s="137">
        <f t="shared" si="0"/>
        <v>3.7583767208458269E-2</v>
      </c>
      <c r="M7" s="187"/>
      <c r="N7" s="188"/>
    </row>
    <row r="8" spans="1:14" ht="36" customHeight="1">
      <c r="A8" s="110" t="s">
        <v>26</v>
      </c>
      <c r="B8" s="111" t="s">
        <v>23</v>
      </c>
      <c r="C8" s="110" t="s">
        <v>19</v>
      </c>
      <c r="D8" s="110" t="s">
        <v>27</v>
      </c>
      <c r="E8" s="110" t="s">
        <v>20</v>
      </c>
      <c r="F8" s="113" t="s">
        <v>25</v>
      </c>
      <c r="G8" s="111">
        <v>655</v>
      </c>
      <c r="H8" s="115">
        <v>2.0699999999999998</v>
      </c>
      <c r="I8" s="115">
        <f t="shared" si="1"/>
        <v>2.6253727168463428</v>
      </c>
      <c r="J8" s="115">
        <f t="shared" si="2"/>
        <v>1719.6191295343544</v>
      </c>
      <c r="K8" s="137">
        <f t="shared" si="0"/>
        <v>1.7646858438380045E-2</v>
      </c>
      <c r="M8" s="187"/>
      <c r="N8" s="188"/>
    </row>
    <row r="9" spans="1:14" ht="36" customHeight="1">
      <c r="A9" s="110" t="s">
        <v>28</v>
      </c>
      <c r="B9" s="111" t="s">
        <v>113</v>
      </c>
      <c r="C9" s="110" t="s">
        <v>19</v>
      </c>
      <c r="D9" s="110" t="s">
        <v>116</v>
      </c>
      <c r="E9" s="110" t="s">
        <v>20</v>
      </c>
      <c r="F9" s="113" t="s">
        <v>25</v>
      </c>
      <c r="G9" s="111">
        <v>36</v>
      </c>
      <c r="H9" s="115">
        <v>8.15</v>
      </c>
      <c r="I9" s="115">
        <f t="shared" si="1"/>
        <v>10.336612387583427</v>
      </c>
      <c r="J9" s="115">
        <f t="shared" si="2"/>
        <v>372.11804595300339</v>
      </c>
      <c r="K9" s="137">
        <f t="shared" si="0"/>
        <v>3.8187028549033493E-3</v>
      </c>
      <c r="M9" s="187"/>
      <c r="N9" s="188"/>
    </row>
    <row r="10" spans="1:14" ht="36" customHeight="1">
      <c r="A10" s="110" t="s">
        <v>30</v>
      </c>
      <c r="B10" s="111" t="s">
        <v>113</v>
      </c>
      <c r="C10" s="110" t="s">
        <v>19</v>
      </c>
      <c r="D10" s="110" t="s">
        <v>114</v>
      </c>
      <c r="E10" s="110" t="s">
        <v>20</v>
      </c>
      <c r="F10" s="113" t="s">
        <v>25</v>
      </c>
      <c r="G10" s="111">
        <v>110</v>
      </c>
      <c r="H10" s="115">
        <v>8.15</v>
      </c>
      <c r="I10" s="115">
        <f t="shared" si="1"/>
        <v>10.336612387583427</v>
      </c>
      <c r="J10" s="115">
        <f t="shared" si="2"/>
        <v>1137.0273626341771</v>
      </c>
      <c r="K10" s="137">
        <f t="shared" si="0"/>
        <v>1.166825872331579E-2</v>
      </c>
      <c r="M10" s="187"/>
      <c r="N10" s="188"/>
    </row>
    <row r="11" spans="1:14" ht="36" customHeight="1">
      <c r="A11" s="110" t="s">
        <v>34</v>
      </c>
      <c r="B11" s="111" t="s">
        <v>113</v>
      </c>
      <c r="C11" s="110" t="s">
        <v>19</v>
      </c>
      <c r="D11" s="110" t="s">
        <v>115</v>
      </c>
      <c r="E11" s="110" t="s">
        <v>20</v>
      </c>
      <c r="F11" s="113" t="s">
        <v>25</v>
      </c>
      <c r="G11" s="111">
        <v>36</v>
      </c>
      <c r="H11" s="115">
        <v>8.15</v>
      </c>
      <c r="I11" s="115">
        <f t="shared" si="1"/>
        <v>10.336612387583427</v>
      </c>
      <c r="J11" s="115">
        <f t="shared" si="2"/>
        <v>372.11804595300339</v>
      </c>
      <c r="K11" s="137">
        <f t="shared" si="0"/>
        <v>3.8187028549033493E-3</v>
      </c>
      <c r="M11" s="187"/>
      <c r="N11" s="188"/>
    </row>
    <row r="12" spans="1:14" ht="36" customHeight="1">
      <c r="A12" s="110" t="s">
        <v>37</v>
      </c>
      <c r="B12" s="111" t="s">
        <v>503</v>
      </c>
      <c r="C12" s="110" t="s">
        <v>19</v>
      </c>
      <c r="D12" s="110" t="s">
        <v>504</v>
      </c>
      <c r="E12" s="110" t="s">
        <v>20</v>
      </c>
      <c r="F12" s="113" t="s">
        <v>25</v>
      </c>
      <c r="G12" s="111">
        <v>70</v>
      </c>
      <c r="H12" s="115">
        <v>7.95</v>
      </c>
      <c r="I12" s="115">
        <f t="shared" si="1"/>
        <v>10.082953187888128</v>
      </c>
      <c r="J12" s="115">
        <f t="shared" si="2"/>
        <v>705.80672315216896</v>
      </c>
      <c r="K12" s="137">
        <f t="shared" si="0"/>
        <v>7.2430406910487851E-3</v>
      </c>
      <c r="M12" s="187"/>
      <c r="N12" s="188"/>
    </row>
    <row r="13" spans="1:14" ht="36" customHeight="1">
      <c r="A13" s="110" t="s">
        <v>40</v>
      </c>
      <c r="B13" s="111" t="s">
        <v>503</v>
      </c>
      <c r="C13" s="110" t="s">
        <v>19</v>
      </c>
      <c r="D13" s="110" t="s">
        <v>507</v>
      </c>
      <c r="E13" s="110" t="s">
        <v>20</v>
      </c>
      <c r="F13" s="113" t="s">
        <v>25</v>
      </c>
      <c r="G13" s="111">
        <v>20</v>
      </c>
      <c r="H13" s="115">
        <v>7.95</v>
      </c>
      <c r="I13" s="115">
        <f t="shared" si="1"/>
        <v>10.082953187888128</v>
      </c>
      <c r="J13" s="115">
        <f t="shared" si="2"/>
        <v>201.65906375776257</v>
      </c>
      <c r="K13" s="137">
        <f t="shared" si="0"/>
        <v>2.0694401974425103E-3</v>
      </c>
      <c r="M13" s="187"/>
      <c r="N13" s="188"/>
    </row>
    <row r="14" spans="1:14" ht="36" customHeight="1">
      <c r="A14" s="110" t="s">
        <v>43</v>
      </c>
      <c r="B14" s="111" t="s">
        <v>121</v>
      </c>
      <c r="C14" s="110" t="s">
        <v>19</v>
      </c>
      <c r="D14" s="110" t="s">
        <v>124</v>
      </c>
      <c r="E14" s="110" t="s">
        <v>20</v>
      </c>
      <c r="F14" s="113" t="s">
        <v>25</v>
      </c>
      <c r="G14" s="111">
        <v>430</v>
      </c>
      <c r="H14" s="115">
        <v>2.76</v>
      </c>
      <c r="I14" s="115">
        <f t="shared" si="1"/>
        <v>3.5004969557951235</v>
      </c>
      <c r="J14" s="115">
        <f t="shared" si="2"/>
        <v>1505.2136909919031</v>
      </c>
      <c r="K14" s="137">
        <f t="shared" si="0"/>
        <v>1.5446614002042584E-2</v>
      </c>
      <c r="M14" s="187"/>
      <c r="N14" s="188"/>
    </row>
    <row r="15" spans="1:14" ht="36" customHeight="1">
      <c r="A15" s="110" t="s">
        <v>48</v>
      </c>
      <c r="B15" s="111" t="s">
        <v>121</v>
      </c>
      <c r="C15" s="110" t="s">
        <v>19</v>
      </c>
      <c r="D15" s="110" t="s">
        <v>122</v>
      </c>
      <c r="E15" s="110" t="s">
        <v>20</v>
      </c>
      <c r="F15" s="113" t="s">
        <v>25</v>
      </c>
      <c r="G15" s="111">
        <v>930</v>
      </c>
      <c r="H15" s="115">
        <v>2.76</v>
      </c>
      <c r="I15" s="115">
        <f t="shared" si="1"/>
        <v>3.5004969557951235</v>
      </c>
      <c r="J15" s="115">
        <f t="shared" si="2"/>
        <v>3255.4621688894649</v>
      </c>
      <c r="K15" s="137">
        <f t="shared" si="0"/>
        <v>3.3407793074185121E-2</v>
      </c>
      <c r="M15" s="187"/>
      <c r="N15" s="188"/>
    </row>
    <row r="16" spans="1:14" ht="36" customHeight="1">
      <c r="A16" s="110" t="s">
        <v>51</v>
      </c>
      <c r="B16" s="111" t="s">
        <v>121</v>
      </c>
      <c r="C16" s="110" t="s">
        <v>19</v>
      </c>
      <c r="D16" s="110" t="s">
        <v>123</v>
      </c>
      <c r="E16" s="110" t="s">
        <v>20</v>
      </c>
      <c r="F16" s="113" t="s">
        <v>25</v>
      </c>
      <c r="G16" s="111">
        <v>610</v>
      </c>
      <c r="H16" s="115">
        <v>2.76</v>
      </c>
      <c r="I16" s="115">
        <f t="shared" si="1"/>
        <v>3.5004969557951235</v>
      </c>
      <c r="J16" s="115">
        <f t="shared" si="2"/>
        <v>2135.3031430350252</v>
      </c>
      <c r="K16" s="137">
        <f t="shared" si="0"/>
        <v>2.1912638468013897E-2</v>
      </c>
      <c r="M16" s="187"/>
      <c r="N16" s="188"/>
    </row>
    <row r="17" spans="1:14" ht="36" customHeight="1">
      <c r="A17" s="110" t="s">
        <v>54</v>
      </c>
      <c r="B17" s="111" t="s">
        <v>52</v>
      </c>
      <c r="C17" s="110" t="s">
        <v>19</v>
      </c>
      <c r="D17" s="110" t="s">
        <v>112</v>
      </c>
      <c r="E17" s="110" t="s">
        <v>20</v>
      </c>
      <c r="F17" s="113" t="s">
        <v>25</v>
      </c>
      <c r="G17" s="111">
        <v>3</v>
      </c>
      <c r="H17" s="115">
        <v>3.87</v>
      </c>
      <c r="I17" s="115">
        <f t="shared" si="1"/>
        <v>4.9083055141040326</v>
      </c>
      <c r="J17" s="115">
        <f t="shared" si="2"/>
        <v>14.724916542312098</v>
      </c>
      <c r="K17" s="137">
        <f t="shared" si="0"/>
        <v>1.5110818045476444E-4</v>
      </c>
      <c r="M17" s="187"/>
      <c r="N17" s="188"/>
    </row>
    <row r="18" spans="1:14" ht="36" customHeight="1">
      <c r="A18" s="110" t="s">
        <v>56</v>
      </c>
      <c r="B18" s="111" t="s">
        <v>52</v>
      </c>
      <c r="C18" s="110" t="s">
        <v>19</v>
      </c>
      <c r="D18" s="110" t="s">
        <v>53</v>
      </c>
      <c r="E18" s="110" t="s">
        <v>20</v>
      </c>
      <c r="F18" s="113" t="s">
        <v>25</v>
      </c>
      <c r="G18" s="111">
        <v>116</v>
      </c>
      <c r="H18" s="115">
        <v>3.87</v>
      </c>
      <c r="I18" s="115">
        <f t="shared" si="1"/>
        <v>4.9083055141040326</v>
      </c>
      <c r="J18" s="115">
        <f t="shared" si="2"/>
        <v>569.36343963606782</v>
      </c>
      <c r="K18" s="137">
        <f t="shared" si="0"/>
        <v>5.842849644250892E-3</v>
      </c>
      <c r="M18" s="187"/>
      <c r="N18" s="188"/>
    </row>
    <row r="19" spans="1:14" ht="36" customHeight="1">
      <c r="A19" s="110" t="s">
        <v>61</v>
      </c>
      <c r="B19" s="111" t="s">
        <v>52</v>
      </c>
      <c r="C19" s="110" t="s">
        <v>19</v>
      </c>
      <c r="D19" s="110" t="s">
        <v>55</v>
      </c>
      <c r="E19" s="110" t="s">
        <v>20</v>
      </c>
      <c r="F19" s="113" t="s">
        <v>25</v>
      </c>
      <c r="G19" s="111">
        <v>43</v>
      </c>
      <c r="H19" s="115">
        <v>3.87</v>
      </c>
      <c r="I19" s="115">
        <f t="shared" si="1"/>
        <v>4.9083055141040326</v>
      </c>
      <c r="J19" s="115">
        <f t="shared" si="2"/>
        <v>211.05713710647339</v>
      </c>
      <c r="K19" s="137">
        <f t="shared" si="0"/>
        <v>2.1658839198516232E-3</v>
      </c>
      <c r="M19" s="187"/>
      <c r="N19" s="188"/>
    </row>
    <row r="20" spans="1:14" ht="24" customHeight="1">
      <c r="A20" s="110" t="s">
        <v>64</v>
      </c>
      <c r="B20" s="111" t="s">
        <v>119</v>
      </c>
      <c r="C20" s="110" t="s">
        <v>32</v>
      </c>
      <c r="D20" s="110" t="s">
        <v>120</v>
      </c>
      <c r="E20" s="110" t="s">
        <v>20</v>
      </c>
      <c r="F20" s="113" t="s">
        <v>21</v>
      </c>
      <c r="G20" s="111">
        <v>2</v>
      </c>
      <c r="H20" s="115">
        <v>154.46</v>
      </c>
      <c r="I20" s="115">
        <f t="shared" si="1"/>
        <v>195.9009999246793</v>
      </c>
      <c r="J20" s="115">
        <f t="shared" si="2"/>
        <v>391.80199984935859</v>
      </c>
      <c r="K20" s="137">
        <f t="shared" si="0"/>
        <v>4.0207010427291846E-3</v>
      </c>
      <c r="M20" s="187"/>
      <c r="N20" s="188"/>
    </row>
    <row r="21" spans="1:14" ht="36" customHeight="1">
      <c r="A21" s="110" t="s">
        <v>65</v>
      </c>
      <c r="B21" s="111" t="s">
        <v>308</v>
      </c>
      <c r="C21" s="110" t="s">
        <v>19</v>
      </c>
      <c r="D21" s="110" t="s">
        <v>508</v>
      </c>
      <c r="E21" s="110" t="s">
        <v>20</v>
      </c>
      <c r="F21" s="113" t="s">
        <v>21</v>
      </c>
      <c r="G21" s="111">
        <v>141</v>
      </c>
      <c r="H21" s="115">
        <v>25.34</v>
      </c>
      <c r="I21" s="115">
        <f t="shared" si="1"/>
        <v>32.138620601394358</v>
      </c>
      <c r="J21" s="115">
        <f t="shared" si="2"/>
        <v>4531.5455047966043</v>
      </c>
      <c r="K21" s="137">
        <f t="shared" si="0"/>
        <v>4.6503054459435478E-2</v>
      </c>
      <c r="M21" s="187"/>
      <c r="N21" s="188"/>
    </row>
    <row r="22" spans="1:14" ht="36" customHeight="1">
      <c r="A22" s="110" t="s">
        <v>66</v>
      </c>
      <c r="B22" s="111" t="s">
        <v>67</v>
      </c>
      <c r="C22" s="110" t="s">
        <v>32</v>
      </c>
      <c r="D22" s="110" t="s">
        <v>68</v>
      </c>
      <c r="E22" s="110" t="s">
        <v>20</v>
      </c>
      <c r="F22" s="113" t="s">
        <v>21</v>
      </c>
      <c r="G22" s="111">
        <v>333</v>
      </c>
      <c r="H22" s="115">
        <v>2.77</v>
      </c>
      <c r="I22" s="115">
        <f t="shared" si="1"/>
        <v>3.5131799157798884</v>
      </c>
      <c r="J22" s="115">
        <f t="shared" si="2"/>
        <v>1169.8889119547027</v>
      </c>
      <c r="K22" s="137">
        <f t="shared" si="0"/>
        <v>1.2005486368068839E-2</v>
      </c>
      <c r="M22" s="187"/>
      <c r="N22" s="188"/>
    </row>
    <row r="23" spans="1:14" ht="24" customHeight="1">
      <c r="A23" s="110" t="s">
        <v>69</v>
      </c>
      <c r="B23" s="111" t="s">
        <v>31</v>
      </c>
      <c r="C23" s="110" t="s">
        <v>32</v>
      </c>
      <c r="D23" s="110" t="s">
        <v>33</v>
      </c>
      <c r="E23" s="110" t="s">
        <v>20</v>
      </c>
      <c r="F23" s="113" t="s">
        <v>21</v>
      </c>
      <c r="G23" s="111">
        <v>58</v>
      </c>
      <c r="H23" s="115">
        <v>19.39</v>
      </c>
      <c r="I23" s="115">
        <f t="shared" si="1"/>
        <v>24.592259410459221</v>
      </c>
      <c r="J23" s="115">
        <f t="shared" si="2"/>
        <v>1426.3510458066348</v>
      </c>
      <c r="K23" s="137">
        <f t="shared" si="0"/>
        <v>1.4637319716023873E-2</v>
      </c>
      <c r="M23" s="187"/>
      <c r="N23" s="188"/>
    </row>
    <row r="24" spans="1:14" ht="24" customHeight="1">
      <c r="A24" s="110" t="s">
        <v>72</v>
      </c>
      <c r="B24" s="111" t="s">
        <v>160</v>
      </c>
      <c r="C24" s="110" t="s">
        <v>58</v>
      </c>
      <c r="D24" s="110" t="s">
        <v>161</v>
      </c>
      <c r="E24" s="110" t="s">
        <v>60</v>
      </c>
      <c r="F24" s="113" t="s">
        <v>21</v>
      </c>
      <c r="G24" s="111">
        <v>30</v>
      </c>
      <c r="H24" s="115">
        <v>6.7</v>
      </c>
      <c r="I24" s="115">
        <f t="shared" si="1"/>
        <v>8.4975831897925111</v>
      </c>
      <c r="J24" s="115">
        <f t="shared" si="2"/>
        <v>254.92749569377534</v>
      </c>
      <c r="K24" s="137">
        <f t="shared" si="0"/>
        <v>2.6160847778990224E-3</v>
      </c>
      <c r="M24" s="187"/>
      <c r="N24" s="188"/>
    </row>
    <row r="25" spans="1:14" ht="24" customHeight="1">
      <c r="A25" s="110" t="s">
        <v>325</v>
      </c>
      <c r="B25" s="111" t="s">
        <v>41</v>
      </c>
      <c r="C25" s="110" t="s">
        <v>19</v>
      </c>
      <c r="D25" s="110" t="s">
        <v>42</v>
      </c>
      <c r="E25" s="110" t="s">
        <v>20</v>
      </c>
      <c r="F25" s="113" t="s">
        <v>21</v>
      </c>
      <c r="G25" s="111">
        <v>3</v>
      </c>
      <c r="H25" s="115">
        <v>52.77</v>
      </c>
      <c r="I25" s="115">
        <f t="shared" si="1"/>
        <v>66.927979839604603</v>
      </c>
      <c r="J25" s="115">
        <f t="shared" si="2"/>
        <v>200.78393951881381</v>
      </c>
      <c r="K25" s="137">
        <f t="shared" si="0"/>
        <v>2.0604596079064393E-3</v>
      </c>
      <c r="M25" s="187"/>
      <c r="N25" s="188"/>
    </row>
    <row r="26" spans="1:14" ht="24" customHeight="1">
      <c r="A26" s="110" t="s">
        <v>328</v>
      </c>
      <c r="B26" s="111" t="s">
        <v>46</v>
      </c>
      <c r="C26" s="110" t="s">
        <v>19</v>
      </c>
      <c r="D26" s="110" t="s">
        <v>47</v>
      </c>
      <c r="E26" s="110" t="s">
        <v>20</v>
      </c>
      <c r="F26" s="113" t="s">
        <v>21</v>
      </c>
      <c r="G26" s="111">
        <v>10</v>
      </c>
      <c r="H26" s="115">
        <v>53.57</v>
      </c>
      <c r="I26" s="115">
        <f t="shared" si="1"/>
        <v>67.942616638385786</v>
      </c>
      <c r="J26" s="115">
        <f t="shared" si="2"/>
        <v>679.42616638385789</v>
      </c>
      <c r="K26" s="137">
        <f t="shared" si="0"/>
        <v>6.9723214702512746E-3</v>
      </c>
      <c r="M26" s="187"/>
      <c r="N26" s="188"/>
    </row>
    <row r="27" spans="1:14" ht="24" customHeight="1">
      <c r="A27" s="110" t="s">
        <v>329</v>
      </c>
      <c r="B27" s="111" t="s">
        <v>44</v>
      </c>
      <c r="C27" s="110" t="s">
        <v>19</v>
      </c>
      <c r="D27" s="110" t="s">
        <v>45</v>
      </c>
      <c r="E27" s="110" t="s">
        <v>20</v>
      </c>
      <c r="F27" s="113" t="s">
        <v>21</v>
      </c>
      <c r="G27" s="111">
        <v>15</v>
      </c>
      <c r="H27" s="115">
        <v>55.14</v>
      </c>
      <c r="I27" s="115">
        <f t="shared" si="1"/>
        <v>69.933841355993891</v>
      </c>
      <c r="J27" s="115">
        <f t="shared" si="2"/>
        <v>1049.0076203399083</v>
      </c>
      <c r="K27" s="137">
        <f t="shared" si="0"/>
        <v>1.076499363084717E-2</v>
      </c>
      <c r="M27" s="187"/>
      <c r="N27" s="188"/>
    </row>
    <row r="28" spans="1:14" ht="24" customHeight="1">
      <c r="A28" s="110" t="s">
        <v>332</v>
      </c>
      <c r="B28" s="111" t="s">
        <v>104</v>
      </c>
      <c r="C28" s="110" t="s">
        <v>19</v>
      </c>
      <c r="D28" s="110" t="s">
        <v>105</v>
      </c>
      <c r="E28" s="110" t="s">
        <v>20</v>
      </c>
      <c r="F28" s="113" t="s">
        <v>21</v>
      </c>
      <c r="G28" s="111">
        <v>1</v>
      </c>
      <c r="H28" s="115">
        <v>55.14</v>
      </c>
      <c r="I28" s="115">
        <f t="shared" si="1"/>
        <v>69.933841355993891</v>
      </c>
      <c r="J28" s="115">
        <f t="shared" si="2"/>
        <v>69.933841355993891</v>
      </c>
      <c r="K28" s="137">
        <f t="shared" si="0"/>
        <v>7.176662420564781E-4</v>
      </c>
      <c r="M28" s="187"/>
      <c r="N28" s="188"/>
    </row>
    <row r="29" spans="1:14" ht="24" customHeight="1">
      <c r="A29" s="110" t="s">
        <v>333</v>
      </c>
      <c r="B29" s="111" t="s">
        <v>35</v>
      </c>
      <c r="C29" s="110" t="s">
        <v>19</v>
      </c>
      <c r="D29" s="110" t="s">
        <v>36</v>
      </c>
      <c r="E29" s="110" t="s">
        <v>20</v>
      </c>
      <c r="F29" s="113" t="s">
        <v>21</v>
      </c>
      <c r="G29" s="111">
        <v>7</v>
      </c>
      <c r="H29" s="115">
        <v>10.29</v>
      </c>
      <c r="I29" s="115">
        <f t="shared" si="1"/>
        <v>13.050765824323124</v>
      </c>
      <c r="J29" s="115">
        <f t="shared" si="2"/>
        <v>91.355360770261868</v>
      </c>
      <c r="K29" s="137">
        <f t="shared" si="0"/>
        <v>9.374954554829182E-4</v>
      </c>
      <c r="M29" s="187"/>
      <c r="N29" s="188"/>
    </row>
    <row r="30" spans="1:14" ht="24" customHeight="1">
      <c r="A30" s="110" t="s">
        <v>336</v>
      </c>
      <c r="B30" s="111" t="s">
        <v>38</v>
      </c>
      <c r="C30" s="110" t="s">
        <v>19</v>
      </c>
      <c r="D30" s="110" t="s">
        <v>39</v>
      </c>
      <c r="E30" s="110" t="s">
        <v>20</v>
      </c>
      <c r="F30" s="113" t="s">
        <v>21</v>
      </c>
      <c r="G30" s="111">
        <v>1</v>
      </c>
      <c r="H30" s="115">
        <v>10.71</v>
      </c>
      <c r="I30" s="115">
        <f t="shared" si="1"/>
        <v>13.583450143683253</v>
      </c>
      <c r="J30" s="115">
        <f t="shared" si="2"/>
        <v>13.583450143683253</v>
      </c>
      <c r="K30" s="137">
        <f t="shared" si="0"/>
        <v>1.393943680164106E-4</v>
      </c>
      <c r="M30" s="187"/>
      <c r="N30" s="188"/>
    </row>
    <row r="31" spans="1:14" ht="24" customHeight="1">
      <c r="A31" s="110" t="s">
        <v>339</v>
      </c>
      <c r="B31" s="111" t="s">
        <v>49</v>
      </c>
      <c r="C31" s="110" t="s">
        <v>19</v>
      </c>
      <c r="D31" s="110" t="s">
        <v>50</v>
      </c>
      <c r="E31" s="110" t="s">
        <v>20</v>
      </c>
      <c r="F31" s="113" t="s">
        <v>21</v>
      </c>
      <c r="G31" s="111">
        <v>4</v>
      </c>
      <c r="H31" s="115">
        <v>69.11</v>
      </c>
      <c r="I31" s="115">
        <f t="shared" si="1"/>
        <v>87.651936454710508</v>
      </c>
      <c r="J31" s="115">
        <f t="shared" si="2"/>
        <v>350.60774581884203</v>
      </c>
      <c r="K31" s="137">
        <f t="shared" si="0"/>
        <v>3.5979625671761477E-3</v>
      </c>
      <c r="M31" s="187"/>
      <c r="N31" s="188"/>
    </row>
    <row r="32" spans="1:14" ht="24" customHeight="1">
      <c r="A32" s="110" t="s">
        <v>509</v>
      </c>
      <c r="B32" s="111" t="s">
        <v>98</v>
      </c>
      <c r="C32" s="110" t="s">
        <v>19</v>
      </c>
      <c r="D32" s="110" t="s">
        <v>99</v>
      </c>
      <c r="E32" s="110" t="s">
        <v>20</v>
      </c>
      <c r="F32" s="113" t="s">
        <v>21</v>
      </c>
      <c r="G32" s="111">
        <v>1</v>
      </c>
      <c r="H32" s="115">
        <v>81.99</v>
      </c>
      <c r="I32" s="115">
        <f t="shared" si="1"/>
        <v>103.98758891508774</v>
      </c>
      <c r="J32" s="115">
        <f t="shared" si="2"/>
        <v>103.98758891508774</v>
      </c>
      <c r="K32" s="137">
        <f t="shared" si="0"/>
        <v>1.067128313134034E-3</v>
      </c>
      <c r="M32" s="187"/>
      <c r="N32" s="188"/>
    </row>
    <row r="33" spans="1:14" ht="24" customHeight="1">
      <c r="A33" s="110" t="s">
        <v>342</v>
      </c>
      <c r="B33" s="111" t="s">
        <v>106</v>
      </c>
      <c r="C33" s="110" t="s">
        <v>32</v>
      </c>
      <c r="D33" s="110" t="s">
        <v>107</v>
      </c>
      <c r="E33" s="110" t="s">
        <v>20</v>
      </c>
      <c r="F33" s="113" t="s">
        <v>21</v>
      </c>
      <c r="G33" s="111">
        <v>1</v>
      </c>
      <c r="H33" s="115">
        <v>81.8</v>
      </c>
      <c r="I33" s="115">
        <f t="shared" si="1"/>
        <v>103.74661267537721</v>
      </c>
      <c r="J33" s="115">
        <f t="shared" si="2"/>
        <v>103.74661267537721</v>
      </c>
      <c r="K33" s="137">
        <f t="shared" si="0"/>
        <v>1.0646553971748259E-3</v>
      </c>
      <c r="M33" s="187"/>
      <c r="N33" s="188"/>
    </row>
    <row r="34" spans="1:14" ht="36" customHeight="1">
      <c r="A34" s="110" t="s">
        <v>350</v>
      </c>
      <c r="B34" s="111" t="s">
        <v>70</v>
      </c>
      <c r="C34" s="110" t="s">
        <v>19</v>
      </c>
      <c r="D34" s="110" t="s">
        <v>71</v>
      </c>
      <c r="E34" s="110" t="s">
        <v>20</v>
      </c>
      <c r="F34" s="113" t="s">
        <v>25</v>
      </c>
      <c r="G34" s="111">
        <v>152</v>
      </c>
      <c r="H34" s="115">
        <v>11.92</v>
      </c>
      <c r="I34" s="115">
        <f t="shared" si="1"/>
        <v>15.11808830183981</v>
      </c>
      <c r="J34" s="115">
        <f t="shared" si="2"/>
        <v>2297.9494218796513</v>
      </c>
      <c r="K34" s="137">
        <f t="shared" si="0"/>
        <v>2.3581726587007787E-2</v>
      </c>
      <c r="M34" s="187"/>
      <c r="N34" s="188"/>
    </row>
    <row r="35" spans="1:14" ht="36" customHeight="1">
      <c r="A35" s="110" t="s">
        <v>355</v>
      </c>
      <c r="B35" s="111" t="s">
        <v>125</v>
      </c>
      <c r="C35" s="110" t="s">
        <v>19</v>
      </c>
      <c r="D35" s="110" t="s">
        <v>126</v>
      </c>
      <c r="E35" s="110" t="s">
        <v>20</v>
      </c>
      <c r="F35" s="113" t="s">
        <v>21</v>
      </c>
      <c r="G35" s="111">
        <v>4</v>
      </c>
      <c r="H35" s="115">
        <v>21.1</v>
      </c>
      <c r="I35" s="115">
        <f t="shared" si="1"/>
        <v>26.761045567854026</v>
      </c>
      <c r="J35" s="115">
        <f t="shared" si="2"/>
        <v>107.0441822714161</v>
      </c>
      <c r="K35" s="137">
        <f t="shared" si="0"/>
        <v>1.0984952997745148E-3</v>
      </c>
      <c r="M35" s="187"/>
      <c r="N35" s="188"/>
    </row>
    <row r="36" spans="1:14" ht="36" customHeight="1">
      <c r="A36" s="110" t="s">
        <v>358</v>
      </c>
      <c r="B36" s="111" t="s">
        <v>166</v>
      </c>
      <c r="C36" s="110" t="s">
        <v>19</v>
      </c>
      <c r="D36" s="110" t="s">
        <v>167</v>
      </c>
      <c r="E36" s="110" t="s">
        <v>20</v>
      </c>
      <c r="F36" s="113" t="s">
        <v>21</v>
      </c>
      <c r="G36" s="111">
        <v>5</v>
      </c>
      <c r="H36" s="115">
        <v>17.059999999999999</v>
      </c>
      <c r="I36" s="115">
        <f t="shared" si="1"/>
        <v>21.637129734008987</v>
      </c>
      <c r="J36" s="115">
        <f t="shared" si="2"/>
        <v>108.18564867004494</v>
      </c>
      <c r="K36" s="137">
        <f t="shared" si="0"/>
        <v>1.1102091122128686E-3</v>
      </c>
      <c r="M36" s="187"/>
      <c r="N36" s="188"/>
    </row>
    <row r="37" spans="1:14" ht="36" customHeight="1">
      <c r="A37" s="110" t="s">
        <v>361</v>
      </c>
      <c r="B37" s="111" t="s">
        <v>110</v>
      </c>
      <c r="C37" s="110" t="s">
        <v>19</v>
      </c>
      <c r="D37" s="110" t="s">
        <v>111</v>
      </c>
      <c r="E37" s="110" t="s">
        <v>20</v>
      </c>
      <c r="F37" s="113" t="s">
        <v>21</v>
      </c>
      <c r="G37" s="111">
        <v>3</v>
      </c>
      <c r="H37" s="115">
        <v>26.97</v>
      </c>
      <c r="I37" s="115">
        <f t="shared" si="1"/>
        <v>34.205943078911048</v>
      </c>
      <c r="J37" s="115">
        <f t="shared" si="2"/>
        <v>102.61782923673314</v>
      </c>
      <c r="K37" s="137">
        <f t="shared" ref="K37:K68" si="3">J37/$I$90</f>
        <v>1.0530717382080095E-3</v>
      </c>
      <c r="M37" s="187"/>
      <c r="N37" s="188"/>
    </row>
    <row r="38" spans="1:14" ht="36" customHeight="1">
      <c r="A38" s="110" t="s">
        <v>364</v>
      </c>
      <c r="B38" s="111" t="s">
        <v>73</v>
      </c>
      <c r="C38" s="110" t="s">
        <v>19</v>
      </c>
      <c r="D38" s="110" t="s">
        <v>74</v>
      </c>
      <c r="E38" s="110" t="s">
        <v>20</v>
      </c>
      <c r="F38" s="113" t="s">
        <v>21</v>
      </c>
      <c r="G38" s="111">
        <v>4</v>
      </c>
      <c r="H38" s="115">
        <v>36.9</v>
      </c>
      <c r="I38" s="115">
        <f t="shared" si="1"/>
        <v>46.800122343782633</v>
      </c>
      <c r="J38" s="115">
        <f t="shared" si="2"/>
        <v>187.20048937513053</v>
      </c>
      <c r="K38" s="137">
        <f t="shared" si="3"/>
        <v>1.9210652398900282E-3</v>
      </c>
      <c r="M38" s="187"/>
      <c r="N38" s="188"/>
    </row>
    <row r="39" spans="1:14" ht="36" customHeight="1">
      <c r="A39" s="110" t="s">
        <v>369</v>
      </c>
      <c r="B39" s="111" t="s">
        <v>102</v>
      </c>
      <c r="C39" s="110" t="s">
        <v>19</v>
      </c>
      <c r="D39" s="110" t="s">
        <v>103</v>
      </c>
      <c r="E39" s="110" t="s">
        <v>20</v>
      </c>
      <c r="F39" s="113" t="s">
        <v>21</v>
      </c>
      <c r="G39" s="111">
        <v>1</v>
      </c>
      <c r="H39" s="115">
        <v>50.13</v>
      </c>
      <c r="I39" s="115">
        <f t="shared" si="1"/>
        <v>63.579678403626652</v>
      </c>
      <c r="J39" s="115">
        <f t="shared" si="2"/>
        <v>63.579678403626652</v>
      </c>
      <c r="K39" s="137">
        <f t="shared" si="3"/>
        <v>6.5245935281630838E-4</v>
      </c>
      <c r="M39" s="187"/>
      <c r="N39" s="188"/>
    </row>
    <row r="40" spans="1:14" ht="36" customHeight="1">
      <c r="A40" s="110" t="s">
        <v>372</v>
      </c>
      <c r="B40" s="111" t="s">
        <v>164</v>
      </c>
      <c r="C40" s="110" t="s">
        <v>19</v>
      </c>
      <c r="D40" s="110" t="s">
        <v>165</v>
      </c>
      <c r="E40" s="110" t="s">
        <v>20</v>
      </c>
      <c r="F40" s="113" t="s">
        <v>21</v>
      </c>
      <c r="G40" s="111">
        <v>8</v>
      </c>
      <c r="H40" s="115">
        <v>53.45</v>
      </c>
      <c r="I40" s="115">
        <f t="shared" si="1"/>
        <v>67.790421118568617</v>
      </c>
      <c r="J40" s="115">
        <f t="shared" si="2"/>
        <v>542.32336894854893</v>
      </c>
      <c r="K40" s="137">
        <f t="shared" si="3"/>
        <v>5.5653624429334433E-3</v>
      </c>
      <c r="M40" s="187"/>
      <c r="N40" s="188"/>
    </row>
    <row r="41" spans="1:14" ht="24" customHeight="1">
      <c r="A41" s="110" t="s">
        <v>377</v>
      </c>
      <c r="B41" s="111" t="s">
        <v>373</v>
      </c>
      <c r="C41" s="110" t="s">
        <v>32</v>
      </c>
      <c r="D41" s="110" t="s">
        <v>374</v>
      </c>
      <c r="E41" s="110" t="s">
        <v>20</v>
      </c>
      <c r="F41" s="113" t="s">
        <v>21</v>
      </c>
      <c r="G41" s="111">
        <v>83</v>
      </c>
      <c r="H41" s="115">
        <v>70.98</v>
      </c>
      <c r="I41" s="115">
        <f t="shared" si="1"/>
        <v>90.023649971861559</v>
      </c>
      <c r="J41" s="115">
        <f t="shared" si="2"/>
        <v>7471.9629476645096</v>
      </c>
      <c r="K41" s="137">
        <f t="shared" si="3"/>
        <v>7.6677835300634961E-2</v>
      </c>
      <c r="M41" s="187"/>
      <c r="N41" s="188"/>
    </row>
    <row r="42" spans="1:14" ht="24" customHeight="1">
      <c r="A42" s="110" t="s">
        <v>380</v>
      </c>
      <c r="B42" s="111" t="s">
        <v>156</v>
      </c>
      <c r="C42" s="110" t="s">
        <v>58</v>
      </c>
      <c r="D42" s="110" t="s">
        <v>157</v>
      </c>
      <c r="E42" s="110" t="s">
        <v>60</v>
      </c>
      <c r="F42" s="113" t="s">
        <v>25</v>
      </c>
      <c r="G42" s="111">
        <v>125</v>
      </c>
      <c r="H42" s="115">
        <v>18.62</v>
      </c>
      <c r="I42" s="115">
        <f t="shared" si="1"/>
        <v>23.61567149163232</v>
      </c>
      <c r="J42" s="115">
        <f t="shared" si="2"/>
        <v>2951.9589364540398</v>
      </c>
      <c r="K42" s="137">
        <f t="shared" si="3"/>
        <v>3.0293220500298378E-2</v>
      </c>
      <c r="M42" s="187"/>
      <c r="N42" s="188"/>
    </row>
    <row r="43" spans="1:14" ht="36" customHeight="1">
      <c r="A43" s="110" t="s">
        <v>383</v>
      </c>
      <c r="B43" s="111" t="s">
        <v>117</v>
      </c>
      <c r="C43" s="110" t="s">
        <v>32</v>
      </c>
      <c r="D43" s="110" t="s">
        <v>118</v>
      </c>
      <c r="E43" s="110" t="s">
        <v>20</v>
      </c>
      <c r="F43" s="113" t="s">
        <v>21</v>
      </c>
      <c r="G43" s="111">
        <v>1</v>
      </c>
      <c r="H43" s="115">
        <v>260.27999999999997</v>
      </c>
      <c r="I43" s="115">
        <f t="shared" si="1"/>
        <v>330.11208248346185</v>
      </c>
      <c r="J43" s="115">
        <f t="shared" si="2"/>
        <v>330.11208248346185</v>
      </c>
      <c r="K43" s="137">
        <f t="shared" si="3"/>
        <v>3.3876345571719276E-3</v>
      </c>
      <c r="M43" s="187"/>
      <c r="N43" s="188"/>
    </row>
    <row r="44" spans="1:14" ht="36" customHeight="1">
      <c r="A44" s="110" t="s">
        <v>386</v>
      </c>
      <c r="B44" s="111" t="s">
        <v>100</v>
      </c>
      <c r="C44" s="110" t="s">
        <v>32</v>
      </c>
      <c r="D44" s="110" t="s">
        <v>101</v>
      </c>
      <c r="E44" s="110" t="s">
        <v>20</v>
      </c>
      <c r="F44" s="113" t="s">
        <v>21</v>
      </c>
      <c r="G44" s="111">
        <v>1</v>
      </c>
      <c r="H44" s="115">
        <v>375.93</v>
      </c>
      <c r="I44" s="115">
        <f t="shared" si="1"/>
        <v>476.79051470726847</v>
      </c>
      <c r="J44" s="115">
        <f t="shared" si="2"/>
        <v>476.79051470726847</v>
      </c>
      <c r="K44" s="137">
        <f t="shared" si="3"/>
        <v>4.8928594555003955E-3</v>
      </c>
      <c r="M44" s="187"/>
      <c r="N44" s="188"/>
    </row>
    <row r="45" spans="1:14" ht="36" customHeight="1">
      <c r="A45" s="110" t="s">
        <v>389</v>
      </c>
      <c r="B45" s="111" t="s">
        <v>108</v>
      </c>
      <c r="C45" s="110" t="s">
        <v>32</v>
      </c>
      <c r="D45" s="110" t="s">
        <v>109</v>
      </c>
      <c r="E45" s="110" t="s">
        <v>20</v>
      </c>
      <c r="F45" s="113" t="s">
        <v>21</v>
      </c>
      <c r="G45" s="111">
        <v>1</v>
      </c>
      <c r="H45" s="115">
        <v>500.76</v>
      </c>
      <c r="I45" s="115">
        <f t="shared" si="1"/>
        <v>635.11190419708919</v>
      </c>
      <c r="J45" s="115">
        <f t="shared" si="2"/>
        <v>635.11190419708919</v>
      </c>
      <c r="K45" s="137">
        <f t="shared" si="3"/>
        <v>6.5175652407000713E-3</v>
      </c>
      <c r="M45" s="187"/>
      <c r="N45" s="188"/>
    </row>
    <row r="46" spans="1:14" ht="24" customHeight="1">
      <c r="A46" s="110" t="s">
        <v>392</v>
      </c>
      <c r="B46" s="111" t="s">
        <v>162</v>
      </c>
      <c r="C46" s="110" t="s">
        <v>58</v>
      </c>
      <c r="D46" s="110" t="s">
        <v>163</v>
      </c>
      <c r="E46" s="110" t="s">
        <v>60</v>
      </c>
      <c r="F46" s="113" t="s">
        <v>21</v>
      </c>
      <c r="G46" s="111">
        <v>85</v>
      </c>
      <c r="H46" s="115">
        <v>7.26</v>
      </c>
      <c r="I46" s="115">
        <f t="shared" si="1"/>
        <v>9.2078289489393477</v>
      </c>
      <c r="J46" s="115">
        <f t="shared" si="2"/>
        <v>782.6654606598446</v>
      </c>
      <c r="K46" s="137">
        <f t="shared" si="3"/>
        <v>8.0317707285646103E-3</v>
      </c>
      <c r="M46" s="187"/>
      <c r="N46" s="188"/>
    </row>
    <row r="47" spans="1:14" ht="24" customHeight="1">
      <c r="A47" s="110" t="s">
        <v>393</v>
      </c>
      <c r="B47" s="111" t="s">
        <v>57</v>
      </c>
      <c r="C47" s="110" t="s">
        <v>58</v>
      </c>
      <c r="D47" s="110" t="s">
        <v>59</v>
      </c>
      <c r="E47" s="110" t="s">
        <v>60</v>
      </c>
      <c r="F47" s="113" t="s">
        <v>21</v>
      </c>
      <c r="G47" s="111">
        <v>75</v>
      </c>
      <c r="H47" s="115">
        <v>21.02</v>
      </c>
      <c r="I47" s="115">
        <f t="shared" si="1"/>
        <v>26.659581887975904</v>
      </c>
      <c r="J47" s="115">
        <f t="shared" si="2"/>
        <v>1999.4686415981928</v>
      </c>
      <c r="K47" s="137">
        <f t="shared" si="3"/>
        <v>2.0518694787849793E-2</v>
      </c>
      <c r="M47" s="187"/>
      <c r="N47" s="188"/>
    </row>
    <row r="48" spans="1:14" ht="24" customHeight="1">
      <c r="A48" s="110" t="s">
        <v>395</v>
      </c>
      <c r="B48" s="111" t="s">
        <v>62</v>
      </c>
      <c r="C48" s="110" t="s">
        <v>58</v>
      </c>
      <c r="D48" s="110" t="s">
        <v>63</v>
      </c>
      <c r="E48" s="110" t="s">
        <v>60</v>
      </c>
      <c r="F48" s="113" t="s">
        <v>21</v>
      </c>
      <c r="G48" s="111">
        <v>95</v>
      </c>
      <c r="H48" s="115">
        <v>21.02</v>
      </c>
      <c r="I48" s="115">
        <f t="shared" si="1"/>
        <v>26.659581887975904</v>
      </c>
      <c r="J48" s="115">
        <f t="shared" si="2"/>
        <v>2532.6602793577108</v>
      </c>
      <c r="K48" s="137">
        <f t="shared" si="3"/>
        <v>2.5990346731276402E-2</v>
      </c>
      <c r="M48" s="187"/>
      <c r="N48" s="188"/>
    </row>
    <row r="49" spans="1:14" ht="24" customHeight="1">
      <c r="A49" s="110" t="s">
        <v>397</v>
      </c>
      <c r="B49" s="111" t="s">
        <v>158</v>
      </c>
      <c r="C49" s="110" t="s">
        <v>58</v>
      </c>
      <c r="D49" s="110" t="s">
        <v>159</v>
      </c>
      <c r="E49" s="110" t="s">
        <v>60</v>
      </c>
      <c r="F49" s="113" t="s">
        <v>25</v>
      </c>
      <c r="G49" s="111">
        <v>85</v>
      </c>
      <c r="H49" s="115">
        <v>10.93</v>
      </c>
      <c r="I49" s="115">
        <f t="shared" si="1"/>
        <v>13.862475263348081</v>
      </c>
      <c r="J49" s="115">
        <f t="shared" si="2"/>
        <v>1178.3103973845868</v>
      </c>
      <c r="K49" s="137">
        <f t="shared" si="3"/>
        <v>1.2091908273169584E-2</v>
      </c>
      <c r="M49" s="187"/>
      <c r="N49" s="188"/>
    </row>
    <row r="50" spans="1:14" ht="24" customHeight="1">
      <c r="A50" s="102" t="s">
        <v>75</v>
      </c>
      <c r="B50" s="102"/>
      <c r="C50" s="102"/>
      <c r="D50" s="102" t="s">
        <v>400</v>
      </c>
      <c r="E50" s="102"/>
      <c r="F50" s="102"/>
      <c r="G50" s="104"/>
      <c r="H50" s="184"/>
      <c r="I50" s="103"/>
      <c r="J50" s="105">
        <f>SUM(J51:J65)</f>
        <v>19404.079018371383</v>
      </c>
      <c r="K50" s="136">
        <f t="shared" si="3"/>
        <v>0.19912609116942215</v>
      </c>
      <c r="M50" s="189"/>
      <c r="N50" s="188"/>
    </row>
    <row r="51" spans="1:14" ht="24" customHeight="1">
      <c r="A51" s="110" t="s">
        <v>76</v>
      </c>
      <c r="B51" s="111" t="s">
        <v>135</v>
      </c>
      <c r="C51" s="110" t="s">
        <v>58</v>
      </c>
      <c r="D51" s="110" t="s">
        <v>136</v>
      </c>
      <c r="E51" s="110" t="s">
        <v>60</v>
      </c>
      <c r="F51" s="113" t="s">
        <v>21</v>
      </c>
      <c r="G51" s="111">
        <v>2</v>
      </c>
      <c r="H51" s="115">
        <v>397.63</v>
      </c>
      <c r="I51" s="115">
        <f t="shared" si="1"/>
        <v>504.31253787420837</v>
      </c>
      <c r="J51" s="115">
        <f t="shared" si="2"/>
        <v>1008.6250757484167</v>
      </c>
      <c r="K51" s="137">
        <f t="shared" si="3"/>
        <v>1.0350584977472521E-2</v>
      </c>
      <c r="M51" s="187"/>
      <c r="N51" s="188"/>
    </row>
    <row r="52" spans="1:14" ht="36" customHeight="1">
      <c r="A52" s="110" t="s">
        <v>77</v>
      </c>
      <c r="B52" s="111" t="s">
        <v>137</v>
      </c>
      <c r="C52" s="110" t="s">
        <v>58</v>
      </c>
      <c r="D52" s="110" t="s">
        <v>138</v>
      </c>
      <c r="E52" s="110" t="s">
        <v>60</v>
      </c>
      <c r="F52" s="113" t="s">
        <v>25</v>
      </c>
      <c r="G52" s="111">
        <v>50</v>
      </c>
      <c r="H52" s="115">
        <v>28.16</v>
      </c>
      <c r="I52" s="115">
        <f t="shared" si="1"/>
        <v>35.715215317098071</v>
      </c>
      <c r="J52" s="115">
        <f t="shared" si="2"/>
        <v>1785.7607658549036</v>
      </c>
      <c r="K52" s="137">
        <f t="shared" si="3"/>
        <v>1.8325608792446883E-2</v>
      </c>
      <c r="M52" s="187"/>
      <c r="N52" s="188"/>
    </row>
    <row r="53" spans="1:14" ht="24" customHeight="1">
      <c r="A53" s="110" t="s">
        <v>78</v>
      </c>
      <c r="B53" s="111" t="s">
        <v>140</v>
      </c>
      <c r="C53" s="110" t="s">
        <v>32</v>
      </c>
      <c r="D53" s="110" t="s">
        <v>141</v>
      </c>
      <c r="E53" s="110" t="s">
        <v>20</v>
      </c>
      <c r="F53" s="113" t="s">
        <v>25</v>
      </c>
      <c r="G53" s="111">
        <v>70</v>
      </c>
      <c r="H53" s="115">
        <v>48.46</v>
      </c>
      <c r="I53" s="115">
        <f t="shared" si="1"/>
        <v>61.461624086170907</v>
      </c>
      <c r="J53" s="115">
        <f t="shared" si="2"/>
        <v>4302.3136860319637</v>
      </c>
      <c r="K53" s="137">
        <f t="shared" si="3"/>
        <v>4.4150660614870968E-2</v>
      </c>
      <c r="M53" s="187"/>
      <c r="N53" s="188"/>
    </row>
    <row r="54" spans="1:14" ht="24" customHeight="1">
      <c r="A54" s="110" t="s">
        <v>79</v>
      </c>
      <c r="B54" s="111" t="s">
        <v>431</v>
      </c>
      <c r="C54" s="110" t="s">
        <v>19</v>
      </c>
      <c r="D54" s="110" t="s">
        <v>432</v>
      </c>
      <c r="E54" s="110" t="s">
        <v>20</v>
      </c>
      <c r="F54" s="113" t="s">
        <v>21</v>
      </c>
      <c r="G54" s="111">
        <v>4</v>
      </c>
      <c r="H54" s="115">
        <v>22.86</v>
      </c>
      <c r="I54" s="115">
        <f t="shared" si="1"/>
        <v>28.993246525172655</v>
      </c>
      <c r="J54" s="115">
        <f t="shared" si="2"/>
        <v>115.97298610069062</v>
      </c>
      <c r="K54" s="137">
        <f t="shared" si="3"/>
        <v>1.1901233437367493E-3</v>
      </c>
      <c r="M54" s="187"/>
      <c r="N54" s="188"/>
    </row>
    <row r="55" spans="1:14" ht="24" customHeight="1">
      <c r="A55" s="110" t="s">
        <v>80</v>
      </c>
      <c r="B55" s="111" t="s">
        <v>435</v>
      </c>
      <c r="C55" s="110" t="s">
        <v>19</v>
      </c>
      <c r="D55" s="110" t="s">
        <v>436</v>
      </c>
      <c r="E55" s="110" t="s">
        <v>20</v>
      </c>
      <c r="F55" s="113" t="s">
        <v>21</v>
      </c>
      <c r="G55" s="111">
        <v>3</v>
      </c>
      <c r="H55" s="115">
        <v>30.96</v>
      </c>
      <c r="I55" s="115">
        <f t="shared" si="1"/>
        <v>39.266444112832261</v>
      </c>
      <c r="J55" s="115">
        <f t="shared" si="2"/>
        <v>117.79933233849678</v>
      </c>
      <c r="K55" s="137">
        <f t="shared" si="3"/>
        <v>1.2088654436381155E-3</v>
      </c>
      <c r="M55" s="187"/>
      <c r="N55" s="188"/>
    </row>
    <row r="56" spans="1:14" ht="24" customHeight="1">
      <c r="A56" s="110" t="s">
        <v>81</v>
      </c>
      <c r="B56" s="111" t="s">
        <v>439</v>
      </c>
      <c r="C56" s="110" t="s">
        <v>19</v>
      </c>
      <c r="D56" s="110" t="s">
        <v>440</v>
      </c>
      <c r="E56" s="110" t="s">
        <v>20</v>
      </c>
      <c r="F56" s="113" t="s">
        <v>21</v>
      </c>
      <c r="G56" s="111">
        <v>1</v>
      </c>
      <c r="H56" s="115">
        <v>18.45</v>
      </c>
      <c r="I56" s="115">
        <f t="shared" si="1"/>
        <v>23.400061171891316</v>
      </c>
      <c r="J56" s="115">
        <f t="shared" si="2"/>
        <v>23.400061171891316</v>
      </c>
      <c r="K56" s="137">
        <f t="shared" si="3"/>
        <v>2.4013315498625353E-4</v>
      </c>
      <c r="M56" s="187"/>
      <c r="N56" s="188"/>
    </row>
    <row r="57" spans="1:14" ht="24" customHeight="1">
      <c r="A57" s="110" t="s">
        <v>82</v>
      </c>
      <c r="B57" s="111" t="s">
        <v>443</v>
      </c>
      <c r="C57" s="110" t="s">
        <v>19</v>
      </c>
      <c r="D57" s="110" t="s">
        <v>444</v>
      </c>
      <c r="E57" s="110" t="s">
        <v>20</v>
      </c>
      <c r="F57" s="113" t="s">
        <v>21</v>
      </c>
      <c r="G57" s="111">
        <v>1</v>
      </c>
      <c r="H57" s="115">
        <v>538.17999999999995</v>
      </c>
      <c r="I57" s="115">
        <f t="shared" si="1"/>
        <v>682.57154046007952</v>
      </c>
      <c r="J57" s="115">
        <f t="shared" si="2"/>
        <v>682.57154046007952</v>
      </c>
      <c r="K57" s="137">
        <f t="shared" si="3"/>
        <v>7.0045995311925156E-3</v>
      </c>
      <c r="M57" s="187"/>
      <c r="N57" s="188"/>
    </row>
    <row r="58" spans="1:14" ht="24" customHeight="1">
      <c r="A58" s="110" t="s">
        <v>430</v>
      </c>
      <c r="B58" s="111" t="s">
        <v>454</v>
      </c>
      <c r="C58" s="110" t="s">
        <v>32</v>
      </c>
      <c r="D58" s="110" t="s">
        <v>455</v>
      </c>
      <c r="E58" s="110" t="s">
        <v>20</v>
      </c>
      <c r="F58" s="113" t="s">
        <v>21</v>
      </c>
      <c r="G58" s="111">
        <v>4</v>
      </c>
      <c r="H58" s="115">
        <v>31.8</v>
      </c>
      <c r="I58" s="115">
        <f t="shared" si="1"/>
        <v>40.331812751552512</v>
      </c>
      <c r="J58" s="115">
        <f t="shared" si="2"/>
        <v>161.32725100621005</v>
      </c>
      <c r="K58" s="137">
        <f t="shared" si="3"/>
        <v>1.6555521579540082E-3</v>
      </c>
      <c r="M58" s="187"/>
      <c r="N58" s="188"/>
    </row>
    <row r="59" spans="1:14" ht="36" customHeight="1">
      <c r="A59" s="110" t="s">
        <v>83</v>
      </c>
      <c r="B59" s="111" t="s">
        <v>510</v>
      </c>
      <c r="C59" s="110" t="s">
        <v>19</v>
      </c>
      <c r="D59" s="110" t="s">
        <v>511</v>
      </c>
      <c r="E59" s="110" t="s">
        <v>20</v>
      </c>
      <c r="F59" s="113" t="s">
        <v>25</v>
      </c>
      <c r="G59" s="111">
        <v>120</v>
      </c>
      <c r="H59" s="115">
        <v>45.1</v>
      </c>
      <c r="I59" s="115">
        <f t="shared" si="1"/>
        <v>57.200149531289888</v>
      </c>
      <c r="J59" s="115">
        <f t="shared" si="2"/>
        <v>6864.0179437547868</v>
      </c>
      <c r="K59" s="137">
        <f t="shared" si="3"/>
        <v>7.0439058795967707E-2</v>
      </c>
      <c r="M59" s="187"/>
      <c r="N59" s="188"/>
    </row>
    <row r="60" spans="1:14" ht="24" customHeight="1">
      <c r="A60" s="110" t="s">
        <v>84</v>
      </c>
      <c r="B60" s="111" t="s">
        <v>431</v>
      </c>
      <c r="C60" s="110" t="s">
        <v>19</v>
      </c>
      <c r="D60" s="110" t="s">
        <v>432</v>
      </c>
      <c r="E60" s="110" t="s">
        <v>20</v>
      </c>
      <c r="F60" s="113" t="s">
        <v>21</v>
      </c>
      <c r="G60" s="111">
        <v>4</v>
      </c>
      <c r="H60" s="115">
        <v>22.86</v>
      </c>
      <c r="I60" s="115">
        <f t="shared" si="1"/>
        <v>28.993246525172655</v>
      </c>
      <c r="J60" s="115">
        <f t="shared" si="2"/>
        <v>115.97298610069062</v>
      </c>
      <c r="K60" s="137">
        <f t="shared" si="3"/>
        <v>1.1901233437367493E-3</v>
      </c>
      <c r="M60" s="187"/>
      <c r="N60" s="188"/>
    </row>
    <row r="61" spans="1:14" ht="24" customHeight="1">
      <c r="A61" s="110" t="s">
        <v>85</v>
      </c>
      <c r="B61" s="111" t="s">
        <v>127</v>
      </c>
      <c r="C61" s="110" t="s">
        <v>19</v>
      </c>
      <c r="D61" s="110" t="s">
        <v>128</v>
      </c>
      <c r="E61" s="110" t="s">
        <v>20</v>
      </c>
      <c r="F61" s="113" t="s">
        <v>21</v>
      </c>
      <c r="G61" s="111">
        <v>8</v>
      </c>
      <c r="H61" s="115">
        <v>48.66</v>
      </c>
      <c r="I61" s="115">
        <f t="shared" si="1"/>
        <v>61.715283285866199</v>
      </c>
      <c r="J61" s="115">
        <f t="shared" si="2"/>
        <v>493.7222662869296</v>
      </c>
      <c r="K61" s="137">
        <f t="shared" si="3"/>
        <v>5.0666143400026438E-3</v>
      </c>
      <c r="M61" s="187"/>
      <c r="N61" s="188"/>
    </row>
    <row r="62" spans="1:14" ht="24" customHeight="1">
      <c r="A62" s="110" t="s">
        <v>86</v>
      </c>
      <c r="B62" s="111" t="s">
        <v>129</v>
      </c>
      <c r="C62" s="110" t="s">
        <v>19</v>
      </c>
      <c r="D62" s="110" t="s">
        <v>130</v>
      </c>
      <c r="E62" s="110" t="s">
        <v>20</v>
      </c>
      <c r="F62" s="113" t="s">
        <v>25</v>
      </c>
      <c r="G62" s="111">
        <v>30</v>
      </c>
      <c r="H62" s="115">
        <v>26.59</v>
      </c>
      <c r="I62" s="115">
        <f t="shared" si="1"/>
        <v>33.72399059948998</v>
      </c>
      <c r="J62" s="115">
        <f t="shared" si="2"/>
        <v>1011.7197179846994</v>
      </c>
      <c r="K62" s="137">
        <f t="shared" si="3"/>
        <v>1.0382342424527612E-2</v>
      </c>
      <c r="M62" s="187"/>
      <c r="N62" s="188"/>
    </row>
    <row r="63" spans="1:14" ht="24" customHeight="1">
      <c r="A63" s="110" t="s">
        <v>87</v>
      </c>
      <c r="B63" s="111" t="s">
        <v>131</v>
      </c>
      <c r="C63" s="110" t="s">
        <v>58</v>
      </c>
      <c r="D63" s="110" t="s">
        <v>132</v>
      </c>
      <c r="E63" s="110" t="s">
        <v>60</v>
      </c>
      <c r="F63" s="113" t="s">
        <v>21</v>
      </c>
      <c r="G63" s="111">
        <v>1</v>
      </c>
      <c r="H63" s="115">
        <v>158.6</v>
      </c>
      <c r="I63" s="115">
        <f t="shared" si="1"/>
        <v>201.15174535837195</v>
      </c>
      <c r="J63" s="115">
        <f t="shared" si="2"/>
        <v>201.15174535837195</v>
      </c>
      <c r="K63" s="137">
        <f t="shared" si="3"/>
        <v>2.0642340585810192E-3</v>
      </c>
      <c r="M63" s="187"/>
      <c r="N63" s="188"/>
    </row>
    <row r="64" spans="1:14" ht="24" customHeight="1">
      <c r="A64" s="110" t="s">
        <v>88</v>
      </c>
      <c r="B64" s="111" t="s">
        <v>133</v>
      </c>
      <c r="C64" s="110" t="s">
        <v>19</v>
      </c>
      <c r="D64" s="110" t="s">
        <v>134</v>
      </c>
      <c r="E64" s="110" t="s">
        <v>20</v>
      </c>
      <c r="F64" s="113" t="s">
        <v>21</v>
      </c>
      <c r="G64" s="111">
        <v>10</v>
      </c>
      <c r="H64" s="115">
        <v>18.27</v>
      </c>
      <c r="I64" s="115">
        <f t="shared" si="1"/>
        <v>23.171767892165548</v>
      </c>
      <c r="J64" s="115">
        <f t="shared" si="2"/>
        <v>231.71767892165548</v>
      </c>
      <c r="K64" s="137">
        <f t="shared" si="3"/>
        <v>2.3779039249858277E-3</v>
      </c>
      <c r="M64" s="187"/>
      <c r="N64" s="188"/>
    </row>
    <row r="65" spans="1:14" ht="36" customHeight="1">
      <c r="A65" s="110" t="s">
        <v>89</v>
      </c>
      <c r="B65" s="111" t="s">
        <v>510</v>
      </c>
      <c r="C65" s="110" t="s">
        <v>19</v>
      </c>
      <c r="D65" s="110" t="s">
        <v>514</v>
      </c>
      <c r="E65" s="110" t="s">
        <v>20</v>
      </c>
      <c r="F65" s="113" t="s">
        <v>25</v>
      </c>
      <c r="G65" s="111">
        <v>40</v>
      </c>
      <c r="H65" s="115">
        <v>45.1</v>
      </c>
      <c r="I65" s="115">
        <f t="shared" si="1"/>
        <v>57.200149531289888</v>
      </c>
      <c r="J65" s="115">
        <f t="shared" si="2"/>
        <v>2288.0059812515956</v>
      </c>
      <c r="K65" s="137">
        <f t="shared" si="3"/>
        <v>2.3479686265322569E-2</v>
      </c>
      <c r="M65" s="187"/>
      <c r="N65" s="188"/>
    </row>
    <row r="66" spans="1:14" ht="24" customHeight="1">
      <c r="A66" s="102" t="s">
        <v>90</v>
      </c>
      <c r="B66" s="102"/>
      <c r="C66" s="102"/>
      <c r="D66" s="102" t="s">
        <v>457</v>
      </c>
      <c r="E66" s="102"/>
      <c r="F66" s="102"/>
      <c r="G66" s="104"/>
      <c r="H66" s="184"/>
      <c r="I66" s="102"/>
      <c r="J66" s="105">
        <f>SUM(J67:J74)</f>
        <v>2541.0206329204684</v>
      </c>
      <c r="K66" s="136">
        <f t="shared" si="3"/>
        <v>2.6076141296644338E-2</v>
      </c>
      <c r="M66" s="189"/>
      <c r="N66" s="188"/>
    </row>
    <row r="67" spans="1:14" ht="60" customHeight="1">
      <c r="A67" s="110" t="s">
        <v>91</v>
      </c>
      <c r="B67" s="111" t="s">
        <v>458</v>
      </c>
      <c r="C67" s="110" t="s">
        <v>19</v>
      </c>
      <c r="D67" s="110" t="s">
        <v>459</v>
      </c>
      <c r="E67" s="110" t="s">
        <v>148</v>
      </c>
      <c r="F67" s="113" t="s">
        <v>144</v>
      </c>
      <c r="G67" s="111">
        <v>13.5</v>
      </c>
      <c r="H67" s="115">
        <v>7.31</v>
      </c>
      <c r="I67" s="115">
        <f t="shared" si="1"/>
        <v>9.2712437488631707</v>
      </c>
      <c r="J67" s="115">
        <f t="shared" si="2"/>
        <v>125.1617906096528</v>
      </c>
      <c r="K67" s="137">
        <f t="shared" si="3"/>
        <v>1.2844195338654974E-3</v>
      </c>
      <c r="M67" s="187"/>
      <c r="N67" s="188"/>
    </row>
    <row r="68" spans="1:14" ht="60" customHeight="1">
      <c r="A68" s="110" t="s">
        <v>92</v>
      </c>
      <c r="B68" s="111" t="s">
        <v>468</v>
      </c>
      <c r="C68" s="110" t="s">
        <v>19</v>
      </c>
      <c r="D68" s="110" t="s">
        <v>469</v>
      </c>
      <c r="E68" s="110" t="s">
        <v>148</v>
      </c>
      <c r="F68" s="113" t="s">
        <v>144</v>
      </c>
      <c r="G68" s="111">
        <v>13.5</v>
      </c>
      <c r="H68" s="115">
        <v>11.27</v>
      </c>
      <c r="I68" s="115">
        <f t="shared" si="1"/>
        <v>14.293695902830088</v>
      </c>
      <c r="J68" s="115">
        <f t="shared" si="2"/>
        <v>192.96489468820619</v>
      </c>
      <c r="K68" s="137">
        <f t="shared" si="3"/>
        <v>1.9802199927037149E-3</v>
      </c>
      <c r="M68" s="187"/>
      <c r="N68" s="188"/>
    </row>
    <row r="69" spans="1:14" ht="24" customHeight="1">
      <c r="A69" s="110" t="s">
        <v>93</v>
      </c>
      <c r="B69" s="111" t="s">
        <v>145</v>
      </c>
      <c r="C69" s="110" t="s">
        <v>19</v>
      </c>
      <c r="D69" s="110" t="s">
        <v>146</v>
      </c>
      <c r="E69" s="110" t="s">
        <v>147</v>
      </c>
      <c r="F69" s="113" t="s">
        <v>144</v>
      </c>
      <c r="G69" s="111">
        <v>0.9</v>
      </c>
      <c r="H69" s="115">
        <v>87.77</v>
      </c>
      <c r="I69" s="115">
        <f t="shared" si="1"/>
        <v>111.31833978628188</v>
      </c>
      <c r="J69" s="115">
        <f t="shared" si="2"/>
        <v>100.1865058076537</v>
      </c>
      <c r="K69" s="137">
        <f t="shared" ref="K69:K70" si="4">J69/$I$90</f>
        <v>1.0281213177143157E-3</v>
      </c>
      <c r="M69" s="187"/>
      <c r="N69" s="188"/>
    </row>
    <row r="70" spans="1:14" ht="36" customHeight="1">
      <c r="A70" s="110" t="s">
        <v>94</v>
      </c>
      <c r="B70" s="111" t="s">
        <v>479</v>
      </c>
      <c r="C70" s="110" t="s">
        <v>19</v>
      </c>
      <c r="D70" s="110" t="s">
        <v>480</v>
      </c>
      <c r="E70" s="110" t="s">
        <v>147</v>
      </c>
      <c r="F70" s="113" t="s">
        <v>144</v>
      </c>
      <c r="G70" s="111">
        <v>0.9</v>
      </c>
      <c r="H70" s="115">
        <v>248.68</v>
      </c>
      <c r="I70" s="115">
        <f t="shared" si="1"/>
        <v>315.39984890113453</v>
      </c>
      <c r="J70" s="115">
        <f t="shared" si="2"/>
        <v>283.8598640110211</v>
      </c>
      <c r="K70" s="137">
        <f t="shared" si="4"/>
        <v>2.9129908771698305E-3</v>
      </c>
      <c r="M70" s="187"/>
      <c r="N70" s="188"/>
    </row>
    <row r="71" spans="1:14" ht="24" customHeight="1">
      <c r="A71" s="110" t="s">
        <v>95</v>
      </c>
      <c r="B71" s="111" t="s">
        <v>149</v>
      </c>
      <c r="C71" s="110" t="s">
        <v>58</v>
      </c>
      <c r="D71" s="110" t="s">
        <v>150</v>
      </c>
      <c r="E71" s="110" t="s">
        <v>60</v>
      </c>
      <c r="F71" s="113" t="s">
        <v>144</v>
      </c>
      <c r="G71" s="111">
        <v>0.12</v>
      </c>
      <c r="H71" s="115">
        <v>32.14</v>
      </c>
      <c r="I71" s="115">
        <f t="shared" ref="I71:I85" si="5">H71*$F$2+H71</f>
        <v>40.763033391034519</v>
      </c>
      <c r="J71" s="115">
        <f t="shared" ref="J71:J83" si="6">G71*I71</f>
        <v>4.8915640069241419</v>
      </c>
      <c r="K71" s="137">
        <f t="shared" ref="K71:K86" si="7">J71/$I$90</f>
        <v>5.0197590902492282E-5</v>
      </c>
      <c r="M71" s="187"/>
      <c r="N71" s="188"/>
    </row>
    <row r="72" spans="1:14" ht="24" customHeight="1">
      <c r="A72" s="110" t="s">
        <v>96</v>
      </c>
      <c r="B72" s="111" t="s">
        <v>151</v>
      </c>
      <c r="C72" s="110" t="s">
        <v>19</v>
      </c>
      <c r="D72" s="110" t="s">
        <v>152</v>
      </c>
      <c r="E72" s="110" t="s">
        <v>20</v>
      </c>
      <c r="F72" s="113" t="s">
        <v>21</v>
      </c>
      <c r="G72" s="111">
        <v>20</v>
      </c>
      <c r="H72" s="115">
        <v>12.67</v>
      </c>
      <c r="I72" s="115">
        <f t="shared" si="5"/>
        <v>16.069310300697179</v>
      </c>
      <c r="J72" s="115">
        <f t="shared" si="6"/>
        <v>321.38620601394359</v>
      </c>
      <c r="K72" s="137">
        <f t="shared" si="7"/>
        <v>3.2980889687542897E-3</v>
      </c>
      <c r="M72" s="187"/>
      <c r="N72" s="188"/>
    </row>
    <row r="73" spans="1:14" ht="24" customHeight="1">
      <c r="A73" s="110" t="s">
        <v>97</v>
      </c>
      <c r="B73" s="111" t="s">
        <v>153</v>
      </c>
      <c r="C73" s="110" t="s">
        <v>19</v>
      </c>
      <c r="D73" s="110" t="s">
        <v>154</v>
      </c>
      <c r="E73" s="110" t="s">
        <v>20</v>
      </c>
      <c r="F73" s="113" t="s">
        <v>21</v>
      </c>
      <c r="G73" s="111">
        <v>60</v>
      </c>
      <c r="H73" s="115">
        <v>12.73</v>
      </c>
      <c r="I73" s="115">
        <f t="shared" si="5"/>
        <v>16.145408060605771</v>
      </c>
      <c r="J73" s="115">
        <f t="shared" si="6"/>
        <v>968.72448363634624</v>
      </c>
      <c r="K73" s="137">
        <f t="shared" si="7"/>
        <v>9.9411221560162851E-3</v>
      </c>
      <c r="M73" s="187"/>
      <c r="N73" s="188"/>
    </row>
    <row r="74" spans="1:14" ht="24" customHeight="1">
      <c r="A74" s="110" t="s">
        <v>500</v>
      </c>
      <c r="B74" s="111" t="s">
        <v>155</v>
      </c>
      <c r="C74" s="110" t="s">
        <v>32</v>
      </c>
      <c r="D74" s="110" t="s">
        <v>515</v>
      </c>
      <c r="E74" s="110" t="s">
        <v>20</v>
      </c>
      <c r="F74" s="113" t="s">
        <v>21</v>
      </c>
      <c r="G74" s="111">
        <v>80</v>
      </c>
      <c r="H74" s="115">
        <v>5.36</v>
      </c>
      <c r="I74" s="115">
        <f t="shared" si="5"/>
        <v>6.7980665518340091</v>
      </c>
      <c r="J74" s="115">
        <f t="shared" si="6"/>
        <v>543.84532414672071</v>
      </c>
      <c r="K74" s="137">
        <f t="shared" si="7"/>
        <v>5.5809808595179144E-3</v>
      </c>
      <c r="M74" s="187"/>
      <c r="N74" s="188"/>
    </row>
    <row r="75" spans="1:14" s="141" customFormat="1" ht="24" customHeight="1">
      <c r="A75" s="143">
        <v>4</v>
      </c>
      <c r="B75" s="159"/>
      <c r="C75" s="159"/>
      <c r="D75" s="143" t="s">
        <v>754</v>
      </c>
      <c r="E75" s="143"/>
      <c r="F75" s="143"/>
      <c r="G75" s="143"/>
      <c r="H75" s="184"/>
      <c r="I75" s="143"/>
      <c r="J75" s="105">
        <f>SUM(J76:J83)</f>
        <v>21150.870121377095</v>
      </c>
      <c r="K75" s="136">
        <f>J75/$I$90</f>
        <v>0.2170517904052236</v>
      </c>
      <c r="M75" s="189"/>
      <c r="N75" s="188"/>
    </row>
    <row r="76" spans="1:14" s="141" customFormat="1" ht="24" customHeight="1">
      <c r="A76" s="142" t="s">
        <v>752</v>
      </c>
      <c r="B76" s="111" t="s">
        <v>763</v>
      </c>
      <c r="C76" s="142" t="s">
        <v>58</v>
      </c>
      <c r="D76" s="142" t="s">
        <v>764</v>
      </c>
      <c r="E76" s="142" t="s">
        <v>60</v>
      </c>
      <c r="F76" s="113" t="s">
        <v>403</v>
      </c>
      <c r="G76" s="111">
        <v>82</v>
      </c>
      <c r="H76" s="115">
        <v>21.99</v>
      </c>
      <c r="I76" s="115">
        <f t="shared" si="5"/>
        <v>27.889829006498104</v>
      </c>
      <c r="J76" s="115">
        <f t="shared" si="6"/>
        <v>2286.9659785328445</v>
      </c>
      <c r="K76" s="137">
        <f t="shared" si="7"/>
        <v>2.3469013680656511E-2</v>
      </c>
      <c r="M76" s="187"/>
      <c r="N76" s="188"/>
    </row>
    <row r="77" spans="1:14" s="141" customFormat="1" ht="24" customHeight="1">
      <c r="A77" s="181" t="s">
        <v>753</v>
      </c>
      <c r="B77" s="111" t="s">
        <v>765</v>
      </c>
      <c r="C77" s="181" t="s">
        <v>19</v>
      </c>
      <c r="D77" s="181" t="s">
        <v>766</v>
      </c>
      <c r="E77" s="181" t="s">
        <v>290</v>
      </c>
      <c r="F77" s="113" t="s">
        <v>25</v>
      </c>
      <c r="G77" s="111">
        <v>29</v>
      </c>
      <c r="H77" s="115">
        <v>15.83</v>
      </c>
      <c r="I77" s="115">
        <f t="shared" si="5"/>
        <v>20.077125655882902</v>
      </c>
      <c r="J77" s="115">
        <f t="shared" si="6"/>
        <v>582.23664402060422</v>
      </c>
      <c r="K77" s="137">
        <f t="shared" si="7"/>
        <v>5.9749554178612149E-3</v>
      </c>
      <c r="M77" s="187"/>
      <c r="N77" s="188"/>
    </row>
    <row r="78" spans="1:14" s="141" customFormat="1" ht="24" customHeight="1">
      <c r="A78" s="181" t="s">
        <v>757</v>
      </c>
      <c r="B78" s="111" t="s">
        <v>767</v>
      </c>
      <c r="C78" s="181" t="s">
        <v>19</v>
      </c>
      <c r="D78" s="181" t="s">
        <v>768</v>
      </c>
      <c r="E78" s="181" t="s">
        <v>290</v>
      </c>
      <c r="F78" s="113" t="s">
        <v>25</v>
      </c>
      <c r="G78" s="111">
        <v>8</v>
      </c>
      <c r="H78" s="115">
        <v>56</v>
      </c>
      <c r="I78" s="115">
        <f t="shared" si="5"/>
        <v>71.024575914683666</v>
      </c>
      <c r="J78" s="115">
        <f t="shared" si="6"/>
        <v>568.19660731746933</v>
      </c>
      <c r="K78" s="137">
        <f t="shared" si="7"/>
        <v>5.8308755248694622E-3</v>
      </c>
      <c r="M78" s="187"/>
      <c r="N78" s="188"/>
    </row>
    <row r="79" spans="1:14" s="141" customFormat="1" ht="24" customHeight="1">
      <c r="A79" s="181" t="s">
        <v>758</v>
      </c>
      <c r="B79" s="111" t="s">
        <v>769</v>
      </c>
      <c r="C79" s="181" t="s">
        <v>19</v>
      </c>
      <c r="D79" s="181" t="s">
        <v>770</v>
      </c>
      <c r="E79" s="181" t="s">
        <v>290</v>
      </c>
      <c r="F79" s="113" t="s">
        <v>25</v>
      </c>
      <c r="G79" s="111">
        <v>8</v>
      </c>
      <c r="H79" s="115">
        <v>28.2</v>
      </c>
      <c r="I79" s="115">
        <f t="shared" si="5"/>
        <v>35.765947157037132</v>
      </c>
      <c r="J79" s="115">
        <f t="shared" si="6"/>
        <v>286.12757725629706</v>
      </c>
      <c r="K79" s="137">
        <f t="shared" si="7"/>
        <v>2.9362623178806934E-3</v>
      </c>
      <c r="M79" s="187"/>
      <c r="N79" s="188"/>
    </row>
    <row r="80" spans="1:14" s="141" customFormat="1" ht="24" customHeight="1">
      <c r="A80" s="142" t="s">
        <v>759</v>
      </c>
      <c r="B80" s="111" t="s">
        <v>771</v>
      </c>
      <c r="C80" s="142" t="s">
        <v>19</v>
      </c>
      <c r="D80" s="142" t="s">
        <v>772</v>
      </c>
      <c r="E80" s="142" t="s">
        <v>773</v>
      </c>
      <c r="F80" s="113" t="s">
        <v>403</v>
      </c>
      <c r="G80" s="111">
        <v>7.8</v>
      </c>
      <c r="H80" s="115">
        <v>35.409999999999997</v>
      </c>
      <c r="I80" s="115">
        <f t="shared" si="5"/>
        <v>44.91036130605265</v>
      </c>
      <c r="J80" s="115">
        <f t="shared" si="6"/>
        <v>350.30081818721067</v>
      </c>
      <c r="K80" s="137">
        <f t="shared" si="7"/>
        <v>3.5948128531649456E-3</v>
      </c>
      <c r="M80" s="187"/>
      <c r="N80" s="188"/>
    </row>
    <row r="81" spans="1:14" s="141" customFormat="1" ht="24" customHeight="1">
      <c r="A81" s="142" t="s">
        <v>760</v>
      </c>
      <c r="B81" s="111" t="s">
        <v>774</v>
      </c>
      <c r="C81" s="142" t="s">
        <v>19</v>
      </c>
      <c r="D81" s="142" t="s">
        <v>775</v>
      </c>
      <c r="E81" s="142" t="s">
        <v>776</v>
      </c>
      <c r="F81" s="113" t="s">
        <v>403</v>
      </c>
      <c r="G81" s="111">
        <v>66.3</v>
      </c>
      <c r="H81" s="115">
        <v>33.380000000000003</v>
      </c>
      <c r="I81" s="115">
        <f t="shared" si="5"/>
        <v>42.335720429145375</v>
      </c>
      <c r="J81" s="115">
        <f t="shared" si="6"/>
        <v>2806.8582644523381</v>
      </c>
      <c r="K81" s="137">
        <f t="shared" si="7"/>
        <v>2.8804186693829146E-2</v>
      </c>
      <c r="M81" s="187"/>
      <c r="N81" s="188"/>
    </row>
    <row r="82" spans="1:14" s="141" customFormat="1" ht="24" customHeight="1">
      <c r="A82" s="142" t="s">
        <v>761</v>
      </c>
      <c r="B82" s="111" t="s">
        <v>777</v>
      </c>
      <c r="C82" s="142" t="s">
        <v>32</v>
      </c>
      <c r="D82" s="142" t="s">
        <v>778</v>
      </c>
      <c r="E82" s="142" t="s">
        <v>773</v>
      </c>
      <c r="F82" s="113" t="s">
        <v>779</v>
      </c>
      <c r="G82" s="111">
        <v>73.599999999999994</v>
      </c>
      <c r="H82" s="115">
        <v>68.41</v>
      </c>
      <c r="I82" s="115">
        <f t="shared" si="5"/>
        <v>86.764129255776965</v>
      </c>
      <c r="J82" s="115">
        <f t="shared" si="6"/>
        <v>6385.8399132251843</v>
      </c>
      <c r="K82" s="137">
        <f t="shared" si="7"/>
        <v>6.5531960550681126E-2</v>
      </c>
      <c r="M82" s="187"/>
      <c r="N82" s="188"/>
    </row>
    <row r="83" spans="1:14" s="141" customFormat="1" ht="24" customHeight="1">
      <c r="A83" s="142" t="s">
        <v>762</v>
      </c>
      <c r="B83" s="111" t="s">
        <v>780</v>
      </c>
      <c r="C83" s="142" t="s">
        <v>32</v>
      </c>
      <c r="D83" s="142" t="s">
        <v>781</v>
      </c>
      <c r="E83" s="142" t="s">
        <v>773</v>
      </c>
      <c r="F83" s="113" t="s">
        <v>782</v>
      </c>
      <c r="G83" s="111">
        <v>738.3</v>
      </c>
      <c r="H83" s="115">
        <v>8.42</v>
      </c>
      <c r="I83" s="115">
        <f t="shared" si="5"/>
        <v>10.67905230717208</v>
      </c>
      <c r="J83" s="115">
        <f t="shared" si="6"/>
        <v>7884.3443183851459</v>
      </c>
      <c r="K83" s="137">
        <f t="shared" si="7"/>
        <v>8.0909723366280495E-2</v>
      </c>
      <c r="M83" s="187"/>
      <c r="N83" s="188"/>
    </row>
    <row r="84" spans="1:14" s="160" customFormat="1" ht="18" customHeight="1">
      <c r="A84" s="103">
        <v>5</v>
      </c>
      <c r="B84" s="159"/>
      <c r="C84" s="159"/>
      <c r="D84" s="103" t="s">
        <v>554</v>
      </c>
      <c r="E84" s="103"/>
      <c r="F84" s="103"/>
      <c r="G84" s="103"/>
      <c r="H84" s="184"/>
      <c r="I84" s="103"/>
      <c r="J84" s="105">
        <f>SUM(J85:J86)</f>
        <v>4563.844747177458</v>
      </c>
      <c r="K84" s="136">
        <f>J84/$I$90</f>
        <v>4.6834511668867776E-2</v>
      </c>
      <c r="M84" s="189"/>
      <c r="N84" s="188"/>
    </row>
    <row r="85" spans="1:14" s="160" customFormat="1" ht="18.75" customHeight="1">
      <c r="A85" s="112" t="s">
        <v>755</v>
      </c>
      <c r="B85" s="111" t="s">
        <v>555</v>
      </c>
      <c r="C85" s="112" t="s">
        <v>19</v>
      </c>
      <c r="D85" s="112" t="s">
        <v>556</v>
      </c>
      <c r="E85" s="112" t="s">
        <v>283</v>
      </c>
      <c r="F85" s="113" t="s">
        <v>284</v>
      </c>
      <c r="G85" s="111">
        <v>165</v>
      </c>
      <c r="H85" s="115">
        <v>19.98</v>
      </c>
      <c r="I85" s="115">
        <f t="shared" si="5"/>
        <v>25.340554049560353</v>
      </c>
      <c r="J85" s="115">
        <f>G85*I85</f>
        <v>4181.1914181774582</v>
      </c>
      <c r="K85" s="137">
        <f t="shared" si="7"/>
        <v>4.2907694961690085E-2</v>
      </c>
      <c r="M85" s="187"/>
      <c r="N85" s="188"/>
    </row>
    <row r="86" spans="1:14" s="160" customFormat="1" ht="25.5">
      <c r="A86" s="142" t="s">
        <v>756</v>
      </c>
      <c r="B86" s="111" t="s">
        <v>557</v>
      </c>
      <c r="C86" s="112" t="s">
        <v>58</v>
      </c>
      <c r="D86" s="112" t="s">
        <v>558</v>
      </c>
      <c r="E86" s="112" t="s">
        <v>58</v>
      </c>
      <c r="F86" s="113" t="s">
        <v>520</v>
      </c>
      <c r="G86" s="111">
        <v>5.0000000000000001E-3</v>
      </c>
      <c r="H86" s="115">
        <f>SUMPRODUCT(G6:G85*H6:H85)</f>
        <v>76530.665799999973</v>
      </c>
      <c r="I86" s="115">
        <f>H86*G86</f>
        <v>382.65332899999987</v>
      </c>
      <c r="J86" s="115">
        <f>H86*G86</f>
        <v>382.65332899999987</v>
      </c>
      <c r="K86" s="137">
        <f t="shared" si="7"/>
        <v>3.9268167071776928E-3</v>
      </c>
    </row>
    <row r="87" spans="1:14" s="97" customFormat="1" ht="15" customHeight="1">
      <c r="A87" s="135"/>
      <c r="B87" s="132"/>
      <c r="C87" s="132"/>
      <c r="D87" s="132"/>
      <c r="E87" s="135"/>
      <c r="F87" s="135"/>
      <c r="G87" s="135"/>
      <c r="H87" s="135"/>
      <c r="I87" s="135"/>
      <c r="J87" s="135"/>
      <c r="K87" s="135"/>
    </row>
    <row r="88" spans="1:14" s="97" customFormat="1" ht="15" customHeight="1">
      <c r="A88" s="229"/>
      <c r="B88" s="229"/>
      <c r="C88" s="229"/>
      <c r="D88" s="132"/>
      <c r="E88" s="131"/>
      <c r="F88" s="131"/>
      <c r="G88" s="230" t="s">
        <v>168</v>
      </c>
      <c r="H88" s="230"/>
      <c r="I88" s="231">
        <f>SUMPRODUCT((G6:G86)*(H6:H86))</f>
        <v>76913.319128999967</v>
      </c>
      <c r="J88" s="231"/>
      <c r="K88" s="231"/>
      <c r="L88" s="169">
        <f>I88</f>
        <v>76913.319128999967</v>
      </c>
    </row>
    <row r="89" spans="1:14" s="97" customFormat="1" ht="15" customHeight="1">
      <c r="A89" s="229"/>
      <c r="B89" s="229"/>
      <c r="C89" s="229"/>
      <c r="D89" s="132"/>
      <c r="E89" s="131"/>
      <c r="F89" s="131"/>
      <c r="G89" s="230" t="s">
        <v>169</v>
      </c>
      <c r="H89" s="230"/>
      <c r="I89" s="231">
        <f>I90-I88</f>
        <v>20532.871394881906</v>
      </c>
      <c r="J89" s="231"/>
      <c r="K89" s="231"/>
      <c r="L89" s="169">
        <f t="shared" ref="L89:L90" si="8">I89</f>
        <v>20532.871394881906</v>
      </c>
    </row>
    <row r="90" spans="1:14">
      <c r="A90" s="229"/>
      <c r="B90" s="229"/>
      <c r="C90" s="229"/>
      <c r="D90" s="132"/>
      <c r="E90" s="127"/>
      <c r="F90" s="127"/>
      <c r="G90" s="230" t="s">
        <v>170</v>
      </c>
      <c r="H90" s="229"/>
      <c r="I90" s="231">
        <f>SUM(J5,J50,J66,J75,J84)</f>
        <v>97446.190523881873</v>
      </c>
      <c r="J90" s="231"/>
      <c r="K90" s="231"/>
      <c r="L90" s="169">
        <f t="shared" si="8"/>
        <v>97446.190523881873</v>
      </c>
    </row>
    <row r="91" spans="1:14" ht="60" customHeight="1">
      <c r="A91" s="134"/>
      <c r="B91" s="134"/>
      <c r="C91" s="134"/>
      <c r="D91" s="134"/>
      <c r="E91" s="134"/>
      <c r="F91" s="134"/>
      <c r="G91" s="134"/>
      <c r="H91" s="134"/>
      <c r="I91" s="134"/>
      <c r="J91" s="134"/>
      <c r="K91" s="134"/>
    </row>
    <row r="92" spans="1:14" ht="50.1" customHeight="1">
      <c r="A92" s="236" t="s">
        <v>171</v>
      </c>
      <c r="B92" s="236"/>
      <c r="C92" s="236"/>
      <c r="D92" s="236"/>
      <c r="E92" s="236"/>
      <c r="F92" s="236"/>
      <c r="G92" s="236"/>
      <c r="H92" s="236"/>
      <c r="I92" s="236"/>
      <c r="J92" s="236"/>
      <c r="K92" s="236"/>
    </row>
  </sheetData>
  <mergeCells count="15">
    <mergeCell ref="A92:K92"/>
    <mergeCell ref="A89:C89"/>
    <mergeCell ref="G89:H89"/>
    <mergeCell ref="I89:K89"/>
    <mergeCell ref="A90:C90"/>
    <mergeCell ref="G90:H90"/>
    <mergeCell ref="I90:K90"/>
    <mergeCell ref="A88:C88"/>
    <mergeCell ref="G88:H88"/>
    <mergeCell ref="I88:K88"/>
    <mergeCell ref="F1:H1"/>
    <mergeCell ref="I1:K1"/>
    <mergeCell ref="F2:H2"/>
    <mergeCell ref="I2:K2"/>
    <mergeCell ref="A3:K3"/>
  </mergeCells>
  <pageMargins left="0.5" right="0.5" top="1" bottom="1" header="0.5" footer="0.5"/>
  <pageSetup paperSize="9" scale="71" fitToHeight="0" orientation="landscape" r:id="rId1"/>
  <headerFooter>
    <oddHeader>UFVJM
CNPJ: 16.888.315/0001-57</oddHeader>
    <oddFooter>ROD MGT 367 KM 583  - ALTO DA JACUBA - DIAMANTINA / MG
(38) 3532-1257 / leon.oliveira@ufvjm.edu.br &amp;R Relatório gerado em orcafascio.com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2"/>
  <sheetViews>
    <sheetView showOutlineSymbols="0" showWhiteSpace="0" topLeftCell="A549" workbookViewId="0">
      <selection activeCell="G719" sqref="G719"/>
    </sheetView>
  </sheetViews>
  <sheetFormatPr defaultRowHeight="14.25"/>
  <cols>
    <col min="1" max="1" width="10" style="1" bestFit="1" customWidth="1"/>
    <col min="2" max="2" width="12" style="1" bestFit="1" customWidth="1"/>
    <col min="3" max="3" width="10" style="1" bestFit="1" customWidth="1"/>
    <col min="4" max="4" width="60" style="1" bestFit="1" customWidth="1"/>
    <col min="5" max="5" width="15" style="1" bestFit="1" customWidth="1"/>
    <col min="6" max="8" width="12" style="1" bestFit="1" customWidth="1"/>
    <col min="9" max="9" width="13.5" style="1" customWidth="1"/>
    <col min="10" max="10" width="14" style="1" bestFit="1" customWidth="1"/>
    <col min="11" max="11" width="9" style="1" customWidth="1"/>
    <col min="12" max="16384" width="9" style="1"/>
  </cols>
  <sheetData>
    <row r="1" spans="1:10" ht="15">
      <c r="A1" s="98"/>
      <c r="B1" s="98"/>
      <c r="C1" s="232" t="s">
        <v>0</v>
      </c>
      <c r="D1" s="232"/>
      <c r="E1" s="232" t="s">
        <v>1</v>
      </c>
      <c r="F1" s="232"/>
      <c r="G1" s="232" t="s">
        <v>2</v>
      </c>
      <c r="H1" s="232"/>
      <c r="I1" s="232" t="s">
        <v>3</v>
      </c>
      <c r="J1" s="232"/>
    </row>
    <row r="2" spans="1:10" ht="27" customHeight="1">
      <c r="A2" s="100"/>
      <c r="B2" s="100"/>
      <c r="C2" s="230" t="s">
        <v>530</v>
      </c>
      <c r="D2" s="230"/>
      <c r="E2" s="230" t="s">
        <v>4</v>
      </c>
      <c r="F2" s="230"/>
      <c r="G2" s="233">
        <f>BDI!E26</f>
        <v>0.2682959984764941</v>
      </c>
      <c r="H2" s="230"/>
      <c r="I2" s="230" t="s">
        <v>5</v>
      </c>
      <c r="J2" s="230"/>
    </row>
    <row r="3" spans="1:10" ht="15">
      <c r="A3" s="234" t="s">
        <v>276</v>
      </c>
      <c r="B3" s="235"/>
      <c r="C3" s="235"/>
      <c r="D3" s="235"/>
      <c r="E3" s="235"/>
      <c r="F3" s="235"/>
      <c r="G3" s="235"/>
      <c r="H3" s="235"/>
      <c r="I3" s="235"/>
      <c r="J3" s="235"/>
    </row>
    <row r="4" spans="1:10" ht="24" customHeight="1">
      <c r="A4" s="184" t="s">
        <v>277</v>
      </c>
      <c r="B4" s="184"/>
      <c r="C4" s="184"/>
      <c r="D4" s="184" t="s">
        <v>278</v>
      </c>
      <c r="E4" s="184"/>
      <c r="F4" s="245"/>
      <c r="G4" s="245"/>
      <c r="H4" s="104"/>
      <c r="I4" s="184"/>
      <c r="J4" s="105">
        <f>'Orçamento Sintético'!J5</f>
        <v>49786.376004035475</v>
      </c>
    </row>
    <row r="5" spans="1:10" ht="18" customHeight="1">
      <c r="A5" s="180" t="s">
        <v>18</v>
      </c>
      <c r="B5" s="107" t="s">
        <v>8</v>
      </c>
      <c r="C5" s="180" t="s">
        <v>9</v>
      </c>
      <c r="D5" s="180" t="s">
        <v>10</v>
      </c>
      <c r="E5" s="237" t="s">
        <v>11</v>
      </c>
      <c r="F5" s="237"/>
      <c r="G5" s="109" t="s">
        <v>12</v>
      </c>
      <c r="H5" s="107" t="s">
        <v>13</v>
      </c>
      <c r="I5" s="107" t="s">
        <v>14</v>
      </c>
      <c r="J5" s="107" t="s">
        <v>16</v>
      </c>
    </row>
    <row r="6" spans="1:10" ht="36" customHeight="1">
      <c r="A6" s="181" t="s">
        <v>279</v>
      </c>
      <c r="B6" s="111" t="s">
        <v>23</v>
      </c>
      <c r="C6" s="181" t="s">
        <v>19</v>
      </c>
      <c r="D6" s="181" t="s">
        <v>29</v>
      </c>
      <c r="E6" s="238" t="s">
        <v>20</v>
      </c>
      <c r="F6" s="238"/>
      <c r="G6" s="113" t="s">
        <v>25</v>
      </c>
      <c r="H6" s="114">
        <v>1</v>
      </c>
      <c r="I6" s="115">
        <v>2.0699999999999998</v>
      </c>
      <c r="J6" s="115">
        <v>2.0699999999999998</v>
      </c>
    </row>
    <row r="7" spans="1:10" ht="24" customHeight="1">
      <c r="A7" s="182" t="s">
        <v>280</v>
      </c>
      <c r="B7" s="116" t="s">
        <v>281</v>
      </c>
      <c r="C7" s="182" t="s">
        <v>19</v>
      </c>
      <c r="D7" s="182" t="s">
        <v>282</v>
      </c>
      <c r="E7" s="239" t="s">
        <v>283</v>
      </c>
      <c r="F7" s="239"/>
      <c r="G7" s="117" t="s">
        <v>284</v>
      </c>
      <c r="H7" s="118">
        <v>2.4E-2</v>
      </c>
      <c r="I7" s="119">
        <v>17.97</v>
      </c>
      <c r="J7" s="119">
        <v>0.43</v>
      </c>
    </row>
    <row r="8" spans="1:10" ht="24" customHeight="1">
      <c r="A8" s="182" t="s">
        <v>280</v>
      </c>
      <c r="B8" s="116" t="s">
        <v>285</v>
      </c>
      <c r="C8" s="182" t="s">
        <v>19</v>
      </c>
      <c r="D8" s="182" t="s">
        <v>286</v>
      </c>
      <c r="E8" s="239" t="s">
        <v>283</v>
      </c>
      <c r="F8" s="239"/>
      <c r="G8" s="117" t="s">
        <v>284</v>
      </c>
      <c r="H8" s="118">
        <v>2.4E-2</v>
      </c>
      <c r="I8" s="119">
        <v>13.69</v>
      </c>
      <c r="J8" s="119">
        <v>0.32</v>
      </c>
    </row>
    <row r="9" spans="1:10" ht="48" customHeight="1">
      <c r="A9" s="183" t="s">
        <v>287</v>
      </c>
      <c r="B9" s="120" t="s">
        <v>288</v>
      </c>
      <c r="C9" s="183" t="s">
        <v>19</v>
      </c>
      <c r="D9" s="183" t="s">
        <v>289</v>
      </c>
      <c r="E9" s="240" t="s">
        <v>290</v>
      </c>
      <c r="F9" s="240"/>
      <c r="G9" s="122" t="s">
        <v>25</v>
      </c>
      <c r="H9" s="123">
        <v>1.19</v>
      </c>
      <c r="I9" s="124">
        <v>1.1000000000000001</v>
      </c>
      <c r="J9" s="124">
        <v>1.3</v>
      </c>
    </row>
    <row r="10" spans="1:10" ht="24" customHeight="1">
      <c r="A10" s="183" t="s">
        <v>287</v>
      </c>
      <c r="B10" s="120" t="s">
        <v>291</v>
      </c>
      <c r="C10" s="183" t="s">
        <v>19</v>
      </c>
      <c r="D10" s="183" t="s">
        <v>292</v>
      </c>
      <c r="E10" s="240" t="s">
        <v>290</v>
      </c>
      <c r="F10" s="240"/>
      <c r="G10" s="122" t="s">
        <v>21</v>
      </c>
      <c r="H10" s="123">
        <v>8.9999999999999993E-3</v>
      </c>
      <c r="I10" s="124">
        <v>2.89</v>
      </c>
      <c r="J10" s="124">
        <v>0.02</v>
      </c>
    </row>
    <row r="11" spans="1:10">
      <c r="A11" s="179"/>
      <c r="B11" s="179"/>
      <c r="C11" s="179"/>
      <c r="D11" s="179"/>
      <c r="E11" s="179" t="s">
        <v>293</v>
      </c>
      <c r="F11" s="185">
        <v>0.57999999999999996</v>
      </c>
      <c r="G11" s="179" t="s">
        <v>294</v>
      </c>
      <c r="H11" s="185">
        <v>0</v>
      </c>
      <c r="I11" s="179" t="s">
        <v>295</v>
      </c>
      <c r="J11" s="185">
        <v>0.57999999999999996</v>
      </c>
    </row>
    <row r="12" spans="1:10" ht="14.25" customHeight="1">
      <c r="A12" s="179"/>
      <c r="B12" s="179"/>
      <c r="C12" s="179"/>
      <c r="D12" s="179"/>
      <c r="E12" s="179" t="s">
        <v>296</v>
      </c>
      <c r="F12" s="185">
        <v>0.55000000000000004</v>
      </c>
      <c r="G12" s="179"/>
      <c r="H12" s="246" t="s">
        <v>297</v>
      </c>
      <c r="I12" s="246"/>
      <c r="J12" s="185">
        <v>2.62</v>
      </c>
    </row>
    <row r="13" spans="1:10" ht="30" customHeight="1" thickBot="1">
      <c r="A13" s="176"/>
      <c r="B13" s="176"/>
      <c r="C13" s="176"/>
      <c r="D13" s="176"/>
      <c r="E13" s="176"/>
      <c r="F13" s="176"/>
      <c r="G13" s="176" t="s">
        <v>298</v>
      </c>
      <c r="H13" s="128">
        <v>655</v>
      </c>
      <c r="I13" s="176" t="s">
        <v>299</v>
      </c>
      <c r="J13" s="177">
        <v>1716.1</v>
      </c>
    </row>
    <row r="14" spans="1:10" ht="0.95" customHeight="1" thickTop="1">
      <c r="A14" s="129"/>
      <c r="B14" s="129"/>
      <c r="C14" s="129"/>
      <c r="D14" s="129"/>
      <c r="E14" s="129"/>
      <c r="F14" s="129"/>
      <c r="G14" s="129"/>
      <c r="H14" s="129"/>
      <c r="I14" s="129"/>
      <c r="J14" s="129"/>
    </row>
    <row r="15" spans="1:10" ht="18" customHeight="1">
      <c r="A15" s="180" t="s">
        <v>22</v>
      </c>
      <c r="B15" s="107" t="s">
        <v>8</v>
      </c>
      <c r="C15" s="180" t="s">
        <v>9</v>
      </c>
      <c r="D15" s="180" t="s">
        <v>10</v>
      </c>
      <c r="E15" s="237" t="s">
        <v>11</v>
      </c>
      <c r="F15" s="237"/>
      <c r="G15" s="109" t="s">
        <v>12</v>
      </c>
      <c r="H15" s="107" t="s">
        <v>13</v>
      </c>
      <c r="I15" s="107" t="s">
        <v>14</v>
      </c>
      <c r="J15" s="107" t="s">
        <v>16</v>
      </c>
    </row>
    <row r="16" spans="1:10" ht="36" customHeight="1">
      <c r="A16" s="181" t="s">
        <v>279</v>
      </c>
      <c r="B16" s="111" t="s">
        <v>23</v>
      </c>
      <c r="C16" s="181" t="s">
        <v>19</v>
      </c>
      <c r="D16" s="181" t="s">
        <v>24</v>
      </c>
      <c r="E16" s="238" t="s">
        <v>20</v>
      </c>
      <c r="F16" s="238"/>
      <c r="G16" s="113" t="s">
        <v>25</v>
      </c>
      <c r="H16" s="114">
        <v>1</v>
      </c>
      <c r="I16" s="115">
        <v>2.0699999999999998</v>
      </c>
      <c r="J16" s="115">
        <v>2.0699999999999998</v>
      </c>
    </row>
    <row r="17" spans="1:10" ht="24" customHeight="1">
      <c r="A17" s="182" t="s">
        <v>280</v>
      </c>
      <c r="B17" s="116" t="s">
        <v>281</v>
      </c>
      <c r="C17" s="182" t="s">
        <v>19</v>
      </c>
      <c r="D17" s="182" t="s">
        <v>282</v>
      </c>
      <c r="E17" s="239" t="s">
        <v>283</v>
      </c>
      <c r="F17" s="239"/>
      <c r="G17" s="117" t="s">
        <v>284</v>
      </c>
      <c r="H17" s="118">
        <v>2.4E-2</v>
      </c>
      <c r="I17" s="119">
        <v>17.97</v>
      </c>
      <c r="J17" s="119">
        <v>0.43</v>
      </c>
    </row>
    <row r="18" spans="1:10" ht="24" customHeight="1">
      <c r="A18" s="182" t="s">
        <v>280</v>
      </c>
      <c r="B18" s="116" t="s">
        <v>285</v>
      </c>
      <c r="C18" s="182" t="s">
        <v>19</v>
      </c>
      <c r="D18" s="182" t="s">
        <v>286</v>
      </c>
      <c r="E18" s="239" t="s">
        <v>283</v>
      </c>
      <c r="F18" s="239"/>
      <c r="G18" s="117" t="s">
        <v>284</v>
      </c>
      <c r="H18" s="118">
        <v>2.4E-2</v>
      </c>
      <c r="I18" s="119">
        <v>13.69</v>
      </c>
      <c r="J18" s="119">
        <v>0.32</v>
      </c>
    </row>
    <row r="19" spans="1:10" ht="48" customHeight="1">
      <c r="A19" s="183" t="s">
        <v>287</v>
      </c>
      <c r="B19" s="120" t="s">
        <v>288</v>
      </c>
      <c r="C19" s="183" t="s">
        <v>19</v>
      </c>
      <c r="D19" s="183" t="s">
        <v>289</v>
      </c>
      <c r="E19" s="240" t="s">
        <v>290</v>
      </c>
      <c r="F19" s="240"/>
      <c r="G19" s="122" t="s">
        <v>25</v>
      </c>
      <c r="H19" s="123">
        <v>1.19</v>
      </c>
      <c r="I19" s="124">
        <v>1.1000000000000001</v>
      </c>
      <c r="J19" s="124">
        <v>1.3</v>
      </c>
    </row>
    <row r="20" spans="1:10" ht="24" customHeight="1">
      <c r="A20" s="183" t="s">
        <v>287</v>
      </c>
      <c r="B20" s="120" t="s">
        <v>291</v>
      </c>
      <c r="C20" s="183" t="s">
        <v>19</v>
      </c>
      <c r="D20" s="183" t="s">
        <v>292</v>
      </c>
      <c r="E20" s="240" t="s">
        <v>290</v>
      </c>
      <c r="F20" s="240"/>
      <c r="G20" s="122" t="s">
        <v>21</v>
      </c>
      <c r="H20" s="123">
        <v>8.9999999999999993E-3</v>
      </c>
      <c r="I20" s="124">
        <v>2.89</v>
      </c>
      <c r="J20" s="124">
        <v>0.02</v>
      </c>
    </row>
    <row r="21" spans="1:10">
      <c r="A21" s="179"/>
      <c r="B21" s="179"/>
      <c r="C21" s="179"/>
      <c r="D21" s="179"/>
      <c r="E21" s="179" t="s">
        <v>293</v>
      </c>
      <c r="F21" s="185">
        <v>0.57999999999999996</v>
      </c>
      <c r="G21" s="179" t="s">
        <v>294</v>
      </c>
      <c r="H21" s="185">
        <v>0</v>
      </c>
      <c r="I21" s="179" t="s">
        <v>295</v>
      </c>
      <c r="J21" s="185">
        <v>0.57999999999999996</v>
      </c>
    </row>
    <row r="22" spans="1:10" ht="14.25" customHeight="1">
      <c r="A22" s="179"/>
      <c r="B22" s="179"/>
      <c r="C22" s="179"/>
      <c r="D22" s="179"/>
      <c r="E22" s="179" t="s">
        <v>296</v>
      </c>
      <c r="F22" s="185">
        <v>0.55000000000000004</v>
      </c>
      <c r="G22" s="179"/>
      <c r="H22" s="246" t="s">
        <v>297</v>
      </c>
      <c r="I22" s="246"/>
      <c r="J22" s="185">
        <v>2.62</v>
      </c>
    </row>
    <row r="23" spans="1:10" ht="30" customHeight="1" thickBot="1">
      <c r="A23" s="176"/>
      <c r="B23" s="176"/>
      <c r="C23" s="176"/>
      <c r="D23" s="176"/>
      <c r="E23" s="176"/>
      <c r="F23" s="176"/>
      <c r="G23" s="176" t="s">
        <v>298</v>
      </c>
      <c r="H23" s="128">
        <v>1395</v>
      </c>
      <c r="I23" s="176" t="s">
        <v>299</v>
      </c>
      <c r="J23" s="177">
        <v>3654.9</v>
      </c>
    </row>
    <row r="24" spans="1:10" ht="0.95" customHeight="1" thickTop="1">
      <c r="A24" s="129"/>
      <c r="B24" s="129"/>
      <c r="C24" s="129"/>
      <c r="D24" s="129"/>
      <c r="E24" s="129"/>
      <c r="F24" s="129"/>
      <c r="G24" s="129"/>
      <c r="H24" s="129"/>
      <c r="I24" s="129"/>
      <c r="J24" s="129"/>
    </row>
    <row r="25" spans="1:10" ht="18" customHeight="1">
      <c r="A25" s="180" t="s">
        <v>26</v>
      </c>
      <c r="B25" s="107" t="s">
        <v>8</v>
      </c>
      <c r="C25" s="180" t="s">
        <v>9</v>
      </c>
      <c r="D25" s="180" t="s">
        <v>10</v>
      </c>
      <c r="E25" s="237" t="s">
        <v>11</v>
      </c>
      <c r="F25" s="237"/>
      <c r="G25" s="109" t="s">
        <v>12</v>
      </c>
      <c r="H25" s="107" t="s">
        <v>13</v>
      </c>
      <c r="I25" s="107" t="s">
        <v>14</v>
      </c>
      <c r="J25" s="107" t="s">
        <v>16</v>
      </c>
    </row>
    <row r="26" spans="1:10" ht="36" customHeight="1">
      <c r="A26" s="181" t="s">
        <v>279</v>
      </c>
      <c r="B26" s="111" t="s">
        <v>23</v>
      </c>
      <c r="C26" s="181" t="s">
        <v>19</v>
      </c>
      <c r="D26" s="181" t="s">
        <v>27</v>
      </c>
      <c r="E26" s="238" t="s">
        <v>20</v>
      </c>
      <c r="F26" s="238"/>
      <c r="G26" s="113" t="s">
        <v>25</v>
      </c>
      <c r="H26" s="114">
        <v>1</v>
      </c>
      <c r="I26" s="115">
        <v>2.0699999999999998</v>
      </c>
      <c r="J26" s="115">
        <v>2.0699999999999998</v>
      </c>
    </row>
    <row r="27" spans="1:10" ht="24" customHeight="1">
      <c r="A27" s="182" t="s">
        <v>280</v>
      </c>
      <c r="B27" s="116" t="s">
        <v>281</v>
      </c>
      <c r="C27" s="182" t="s">
        <v>19</v>
      </c>
      <c r="D27" s="182" t="s">
        <v>282</v>
      </c>
      <c r="E27" s="239" t="s">
        <v>283</v>
      </c>
      <c r="F27" s="239"/>
      <c r="G27" s="117" t="s">
        <v>284</v>
      </c>
      <c r="H27" s="118">
        <v>2.4E-2</v>
      </c>
      <c r="I27" s="119">
        <v>17.97</v>
      </c>
      <c r="J27" s="119">
        <v>0.43</v>
      </c>
    </row>
    <row r="28" spans="1:10" ht="24" customHeight="1">
      <c r="A28" s="182" t="s">
        <v>280</v>
      </c>
      <c r="B28" s="116" t="s">
        <v>285</v>
      </c>
      <c r="C28" s="182" t="s">
        <v>19</v>
      </c>
      <c r="D28" s="182" t="s">
        <v>286</v>
      </c>
      <c r="E28" s="239" t="s">
        <v>283</v>
      </c>
      <c r="F28" s="239"/>
      <c r="G28" s="117" t="s">
        <v>284</v>
      </c>
      <c r="H28" s="118">
        <v>2.4E-2</v>
      </c>
      <c r="I28" s="119">
        <v>13.69</v>
      </c>
      <c r="J28" s="119">
        <v>0.32</v>
      </c>
    </row>
    <row r="29" spans="1:10" ht="48" customHeight="1">
      <c r="A29" s="183" t="s">
        <v>287</v>
      </c>
      <c r="B29" s="120" t="s">
        <v>288</v>
      </c>
      <c r="C29" s="183" t="s">
        <v>19</v>
      </c>
      <c r="D29" s="183" t="s">
        <v>289</v>
      </c>
      <c r="E29" s="240" t="s">
        <v>290</v>
      </c>
      <c r="F29" s="240"/>
      <c r="G29" s="122" t="s">
        <v>25</v>
      </c>
      <c r="H29" s="123">
        <v>1.19</v>
      </c>
      <c r="I29" s="124">
        <v>1.1000000000000001</v>
      </c>
      <c r="J29" s="124">
        <v>1.3</v>
      </c>
    </row>
    <row r="30" spans="1:10" ht="24" customHeight="1">
      <c r="A30" s="183" t="s">
        <v>287</v>
      </c>
      <c r="B30" s="120" t="s">
        <v>291</v>
      </c>
      <c r="C30" s="183" t="s">
        <v>19</v>
      </c>
      <c r="D30" s="183" t="s">
        <v>292</v>
      </c>
      <c r="E30" s="240" t="s">
        <v>290</v>
      </c>
      <c r="F30" s="240"/>
      <c r="G30" s="122" t="s">
        <v>21</v>
      </c>
      <c r="H30" s="123">
        <v>8.9999999999999993E-3</v>
      </c>
      <c r="I30" s="124">
        <v>2.89</v>
      </c>
      <c r="J30" s="124">
        <v>0.02</v>
      </c>
    </row>
    <row r="31" spans="1:10">
      <c r="A31" s="179"/>
      <c r="B31" s="179"/>
      <c r="C31" s="179"/>
      <c r="D31" s="179"/>
      <c r="E31" s="179" t="s">
        <v>293</v>
      </c>
      <c r="F31" s="185">
        <v>0.57999999999999996</v>
      </c>
      <c r="G31" s="179" t="s">
        <v>294</v>
      </c>
      <c r="H31" s="185">
        <v>0</v>
      </c>
      <c r="I31" s="179" t="s">
        <v>295</v>
      </c>
      <c r="J31" s="185">
        <v>0.57999999999999996</v>
      </c>
    </row>
    <row r="32" spans="1:10" ht="14.25" customHeight="1">
      <c r="A32" s="179"/>
      <c r="B32" s="179"/>
      <c r="C32" s="179"/>
      <c r="D32" s="179"/>
      <c r="E32" s="179" t="s">
        <v>296</v>
      </c>
      <c r="F32" s="185">
        <v>0.55000000000000004</v>
      </c>
      <c r="G32" s="179"/>
      <c r="H32" s="246" t="s">
        <v>297</v>
      </c>
      <c r="I32" s="246"/>
      <c r="J32" s="185">
        <v>2.62</v>
      </c>
    </row>
    <row r="33" spans="1:10" ht="30" customHeight="1" thickBot="1">
      <c r="A33" s="176"/>
      <c r="B33" s="176"/>
      <c r="C33" s="176"/>
      <c r="D33" s="176"/>
      <c r="E33" s="176"/>
      <c r="F33" s="176"/>
      <c r="G33" s="176" t="s">
        <v>298</v>
      </c>
      <c r="H33" s="128">
        <v>655</v>
      </c>
      <c r="I33" s="176" t="s">
        <v>299</v>
      </c>
      <c r="J33" s="177">
        <v>1716.1</v>
      </c>
    </row>
    <row r="34" spans="1:10" ht="0.95" customHeight="1" thickTop="1">
      <c r="A34" s="129"/>
      <c r="B34" s="129"/>
      <c r="C34" s="129"/>
      <c r="D34" s="129"/>
      <c r="E34" s="129"/>
      <c r="F34" s="129"/>
      <c r="G34" s="129"/>
      <c r="H34" s="129"/>
      <c r="I34" s="129"/>
      <c r="J34" s="129"/>
    </row>
    <row r="35" spans="1:10" ht="18" customHeight="1">
      <c r="A35" s="180" t="s">
        <v>28</v>
      </c>
      <c r="B35" s="107" t="s">
        <v>8</v>
      </c>
      <c r="C35" s="180" t="s">
        <v>9</v>
      </c>
      <c r="D35" s="180" t="s">
        <v>10</v>
      </c>
      <c r="E35" s="237" t="s">
        <v>11</v>
      </c>
      <c r="F35" s="237"/>
      <c r="G35" s="109" t="s">
        <v>12</v>
      </c>
      <c r="H35" s="107" t="s">
        <v>13</v>
      </c>
      <c r="I35" s="107" t="s">
        <v>14</v>
      </c>
      <c r="J35" s="107" t="s">
        <v>16</v>
      </c>
    </row>
    <row r="36" spans="1:10" ht="36" customHeight="1">
      <c r="A36" s="181" t="s">
        <v>279</v>
      </c>
      <c r="B36" s="111" t="s">
        <v>113</v>
      </c>
      <c r="C36" s="181" t="s">
        <v>19</v>
      </c>
      <c r="D36" s="181" t="s">
        <v>116</v>
      </c>
      <c r="E36" s="238" t="s">
        <v>20</v>
      </c>
      <c r="F36" s="238"/>
      <c r="G36" s="113" t="s">
        <v>25</v>
      </c>
      <c r="H36" s="114">
        <v>1</v>
      </c>
      <c r="I36" s="115">
        <v>8.15</v>
      </c>
      <c r="J36" s="115">
        <v>8.15</v>
      </c>
    </row>
    <row r="37" spans="1:10" ht="24" customHeight="1">
      <c r="A37" s="182" t="s">
        <v>280</v>
      </c>
      <c r="B37" s="116" t="s">
        <v>281</v>
      </c>
      <c r="C37" s="182" t="s">
        <v>19</v>
      </c>
      <c r="D37" s="182" t="s">
        <v>282</v>
      </c>
      <c r="E37" s="239" t="s">
        <v>283</v>
      </c>
      <c r="F37" s="239"/>
      <c r="G37" s="117" t="s">
        <v>284</v>
      </c>
      <c r="H37" s="118">
        <v>7.6999999999999999E-2</v>
      </c>
      <c r="I37" s="119">
        <v>17.97</v>
      </c>
      <c r="J37" s="119">
        <v>1.38</v>
      </c>
    </row>
    <row r="38" spans="1:10" ht="24" customHeight="1">
      <c r="A38" s="182" t="s">
        <v>280</v>
      </c>
      <c r="B38" s="116" t="s">
        <v>285</v>
      </c>
      <c r="C38" s="182" t="s">
        <v>19</v>
      </c>
      <c r="D38" s="182" t="s">
        <v>286</v>
      </c>
      <c r="E38" s="239" t="s">
        <v>283</v>
      </c>
      <c r="F38" s="239"/>
      <c r="G38" s="117" t="s">
        <v>284</v>
      </c>
      <c r="H38" s="118">
        <v>7.6999999999999999E-2</v>
      </c>
      <c r="I38" s="119">
        <v>13.69</v>
      </c>
      <c r="J38" s="119">
        <v>1.05</v>
      </c>
    </row>
    <row r="39" spans="1:10" ht="48" customHeight="1">
      <c r="A39" s="183" t="s">
        <v>287</v>
      </c>
      <c r="B39" s="120" t="s">
        <v>300</v>
      </c>
      <c r="C39" s="183" t="s">
        <v>19</v>
      </c>
      <c r="D39" s="183" t="s">
        <v>301</v>
      </c>
      <c r="E39" s="240" t="s">
        <v>290</v>
      </c>
      <c r="F39" s="240"/>
      <c r="G39" s="122" t="s">
        <v>25</v>
      </c>
      <c r="H39" s="123">
        <v>1.19</v>
      </c>
      <c r="I39" s="124">
        <v>4.79</v>
      </c>
      <c r="J39" s="124">
        <v>5.7</v>
      </c>
    </row>
    <row r="40" spans="1:10" ht="24" customHeight="1">
      <c r="A40" s="183" t="s">
        <v>287</v>
      </c>
      <c r="B40" s="120" t="s">
        <v>291</v>
      </c>
      <c r="C40" s="183" t="s">
        <v>19</v>
      </c>
      <c r="D40" s="183" t="s">
        <v>292</v>
      </c>
      <c r="E40" s="240" t="s">
        <v>290</v>
      </c>
      <c r="F40" s="240"/>
      <c r="G40" s="122" t="s">
        <v>21</v>
      </c>
      <c r="H40" s="123">
        <v>8.9999999999999993E-3</v>
      </c>
      <c r="I40" s="124">
        <v>2.89</v>
      </c>
      <c r="J40" s="124">
        <v>0.02</v>
      </c>
    </row>
    <row r="41" spans="1:10">
      <c r="A41" s="179"/>
      <c r="B41" s="179"/>
      <c r="C41" s="179"/>
      <c r="D41" s="179"/>
      <c r="E41" s="179" t="s">
        <v>293</v>
      </c>
      <c r="F41" s="185">
        <v>1.87</v>
      </c>
      <c r="G41" s="179" t="s">
        <v>294</v>
      </c>
      <c r="H41" s="185">
        <v>0</v>
      </c>
      <c r="I41" s="179" t="s">
        <v>295</v>
      </c>
      <c r="J41" s="185">
        <v>1.87</v>
      </c>
    </row>
    <row r="42" spans="1:10" ht="14.25" customHeight="1">
      <c r="A42" s="179"/>
      <c r="B42" s="179"/>
      <c r="C42" s="179"/>
      <c r="D42" s="179"/>
      <c r="E42" s="179" t="s">
        <v>296</v>
      </c>
      <c r="F42" s="185">
        <v>2.1800000000000002</v>
      </c>
      <c r="G42" s="179"/>
      <c r="H42" s="246" t="s">
        <v>297</v>
      </c>
      <c r="I42" s="246"/>
      <c r="J42" s="185">
        <v>10.33</v>
      </c>
    </row>
    <row r="43" spans="1:10" ht="20.100000000000001" customHeight="1" thickBot="1">
      <c r="A43" s="176"/>
      <c r="B43" s="176"/>
      <c r="C43" s="176"/>
      <c r="D43" s="176"/>
      <c r="E43" s="176"/>
      <c r="F43" s="176"/>
      <c r="G43" s="176" t="s">
        <v>298</v>
      </c>
      <c r="H43" s="128">
        <v>36</v>
      </c>
      <c r="I43" s="176" t="s">
        <v>299</v>
      </c>
      <c r="J43" s="177">
        <v>371.88</v>
      </c>
    </row>
    <row r="44" spans="1:10" ht="20.100000000000001" customHeight="1" thickTop="1">
      <c r="A44" s="129"/>
      <c r="B44" s="129"/>
      <c r="C44" s="129"/>
      <c r="D44" s="129"/>
      <c r="E44" s="129"/>
      <c r="F44" s="129"/>
      <c r="G44" s="129"/>
      <c r="H44" s="129"/>
      <c r="I44" s="129"/>
      <c r="J44" s="129"/>
    </row>
    <row r="45" spans="1:10" s="178" customFormat="1" ht="20.100000000000001" customHeight="1">
      <c r="A45" s="180" t="s">
        <v>30</v>
      </c>
      <c r="B45" s="107" t="s">
        <v>8</v>
      </c>
      <c r="C45" s="180" t="s">
        <v>9</v>
      </c>
      <c r="D45" s="180" t="s">
        <v>10</v>
      </c>
      <c r="E45" s="237" t="s">
        <v>11</v>
      </c>
      <c r="F45" s="237"/>
      <c r="G45" s="109" t="s">
        <v>12</v>
      </c>
      <c r="H45" s="107" t="s">
        <v>13</v>
      </c>
      <c r="I45" s="107" t="s">
        <v>14</v>
      </c>
      <c r="J45" s="107" t="s">
        <v>16</v>
      </c>
    </row>
    <row r="46" spans="1:10" s="178" customFormat="1" ht="38.25">
      <c r="A46" s="181" t="s">
        <v>279</v>
      </c>
      <c r="B46" s="111" t="s">
        <v>113</v>
      </c>
      <c r="C46" s="181" t="s">
        <v>19</v>
      </c>
      <c r="D46" s="181" t="s">
        <v>114</v>
      </c>
      <c r="E46" s="238" t="s">
        <v>20</v>
      </c>
      <c r="F46" s="238"/>
      <c r="G46" s="113" t="s">
        <v>25</v>
      </c>
      <c r="H46" s="114">
        <v>1</v>
      </c>
      <c r="I46" s="115">
        <v>8.15</v>
      </c>
      <c r="J46" s="115">
        <v>8.15</v>
      </c>
    </row>
    <row r="47" spans="1:10" s="178" customFormat="1" ht="25.5">
      <c r="A47" s="182" t="s">
        <v>280</v>
      </c>
      <c r="B47" s="116" t="s">
        <v>281</v>
      </c>
      <c r="C47" s="182" t="s">
        <v>19</v>
      </c>
      <c r="D47" s="182" t="s">
        <v>282</v>
      </c>
      <c r="E47" s="239" t="s">
        <v>283</v>
      </c>
      <c r="F47" s="239"/>
      <c r="G47" s="117" t="s">
        <v>284</v>
      </c>
      <c r="H47" s="118">
        <v>7.6999999999999999E-2</v>
      </c>
      <c r="I47" s="119">
        <v>17.97</v>
      </c>
      <c r="J47" s="119">
        <v>1.38</v>
      </c>
    </row>
    <row r="48" spans="1:10" s="178" customFormat="1" ht="25.5">
      <c r="A48" s="182" t="s">
        <v>280</v>
      </c>
      <c r="B48" s="116" t="s">
        <v>285</v>
      </c>
      <c r="C48" s="182" t="s">
        <v>19</v>
      </c>
      <c r="D48" s="182" t="s">
        <v>286</v>
      </c>
      <c r="E48" s="239" t="s">
        <v>283</v>
      </c>
      <c r="F48" s="239"/>
      <c r="G48" s="117" t="s">
        <v>284</v>
      </c>
      <c r="H48" s="118">
        <v>7.6999999999999999E-2</v>
      </c>
      <c r="I48" s="119">
        <v>13.69</v>
      </c>
      <c r="J48" s="119">
        <v>1.05</v>
      </c>
    </row>
    <row r="49" spans="1:10" s="178" customFormat="1" ht="38.25">
      <c r="A49" s="183" t="s">
        <v>287</v>
      </c>
      <c r="B49" s="120" t="s">
        <v>300</v>
      </c>
      <c r="C49" s="183" t="s">
        <v>19</v>
      </c>
      <c r="D49" s="183" t="s">
        <v>301</v>
      </c>
      <c r="E49" s="240" t="s">
        <v>290</v>
      </c>
      <c r="F49" s="240"/>
      <c r="G49" s="122" t="s">
        <v>25</v>
      </c>
      <c r="H49" s="123">
        <v>1.19</v>
      </c>
      <c r="I49" s="124">
        <v>4.79</v>
      </c>
      <c r="J49" s="124">
        <v>5.7</v>
      </c>
    </row>
    <row r="50" spans="1:10" s="178" customFormat="1" ht="25.5">
      <c r="A50" s="183" t="s">
        <v>287</v>
      </c>
      <c r="B50" s="120" t="s">
        <v>291</v>
      </c>
      <c r="C50" s="183" t="s">
        <v>19</v>
      </c>
      <c r="D50" s="183" t="s">
        <v>292</v>
      </c>
      <c r="E50" s="240" t="s">
        <v>290</v>
      </c>
      <c r="F50" s="240"/>
      <c r="G50" s="122" t="s">
        <v>21</v>
      </c>
      <c r="H50" s="123">
        <v>8.9999999999999993E-3</v>
      </c>
      <c r="I50" s="124">
        <v>2.89</v>
      </c>
      <c r="J50" s="124">
        <v>0.02</v>
      </c>
    </row>
    <row r="51" spans="1:10" s="178" customFormat="1" ht="20.100000000000001" customHeight="1">
      <c r="A51" s="179"/>
      <c r="B51" s="179"/>
      <c r="C51" s="179"/>
      <c r="D51" s="179"/>
      <c r="E51" s="179" t="s">
        <v>293</v>
      </c>
      <c r="F51" s="185">
        <v>1.87</v>
      </c>
      <c r="G51" s="179" t="s">
        <v>294</v>
      </c>
      <c r="H51" s="185">
        <v>0</v>
      </c>
      <c r="I51" s="179" t="s">
        <v>295</v>
      </c>
      <c r="J51" s="185">
        <v>1.87</v>
      </c>
    </row>
    <row r="52" spans="1:10" s="178" customFormat="1" ht="20.100000000000001" customHeight="1">
      <c r="A52" s="179"/>
      <c r="B52" s="179"/>
      <c r="C52" s="179"/>
      <c r="D52" s="179"/>
      <c r="E52" s="179" t="s">
        <v>296</v>
      </c>
      <c r="F52" s="185">
        <v>2.1800000000000002</v>
      </c>
      <c r="G52" s="179"/>
      <c r="H52" s="246" t="s">
        <v>297</v>
      </c>
      <c r="I52" s="246"/>
      <c r="J52" s="185">
        <v>10.33</v>
      </c>
    </row>
    <row r="53" spans="1:10" s="178" customFormat="1" ht="20.100000000000001" customHeight="1" thickBot="1">
      <c r="A53" s="176"/>
      <c r="B53" s="176"/>
      <c r="C53" s="176"/>
      <c r="D53" s="176"/>
      <c r="E53" s="176"/>
      <c r="F53" s="176"/>
      <c r="G53" s="176" t="s">
        <v>298</v>
      </c>
      <c r="H53" s="128">
        <v>110</v>
      </c>
      <c r="I53" s="176" t="s">
        <v>299</v>
      </c>
      <c r="J53" s="177">
        <v>1136.3</v>
      </c>
    </row>
    <row r="54" spans="1:10" s="178" customFormat="1" ht="20.100000000000001" customHeight="1" thickTop="1">
      <c r="A54" s="129"/>
      <c r="B54" s="129"/>
      <c r="C54" s="129"/>
      <c r="D54" s="129"/>
      <c r="E54" s="129"/>
      <c r="F54" s="129"/>
      <c r="G54" s="129"/>
      <c r="H54" s="129"/>
      <c r="I54" s="129"/>
      <c r="J54" s="129"/>
    </row>
    <row r="55" spans="1:10" s="178" customFormat="1" ht="20.100000000000001" customHeight="1">
      <c r="A55" s="180" t="s">
        <v>34</v>
      </c>
      <c r="B55" s="107" t="s">
        <v>8</v>
      </c>
      <c r="C55" s="180" t="s">
        <v>9</v>
      </c>
      <c r="D55" s="180" t="s">
        <v>10</v>
      </c>
      <c r="E55" s="237" t="s">
        <v>11</v>
      </c>
      <c r="F55" s="237"/>
      <c r="G55" s="109" t="s">
        <v>12</v>
      </c>
      <c r="H55" s="107" t="s">
        <v>13</v>
      </c>
      <c r="I55" s="107" t="s">
        <v>14</v>
      </c>
      <c r="J55" s="107" t="s">
        <v>16</v>
      </c>
    </row>
    <row r="56" spans="1:10" s="178" customFormat="1" ht="38.25">
      <c r="A56" s="181" t="s">
        <v>279</v>
      </c>
      <c r="B56" s="111" t="s">
        <v>113</v>
      </c>
      <c r="C56" s="181" t="s">
        <v>19</v>
      </c>
      <c r="D56" s="181" t="s">
        <v>115</v>
      </c>
      <c r="E56" s="238" t="s">
        <v>20</v>
      </c>
      <c r="F56" s="238"/>
      <c r="G56" s="113" t="s">
        <v>25</v>
      </c>
      <c r="H56" s="114">
        <v>1</v>
      </c>
      <c r="I56" s="115">
        <v>8.15</v>
      </c>
      <c r="J56" s="115">
        <v>8.15</v>
      </c>
    </row>
    <row r="57" spans="1:10" s="178" customFormat="1" ht="25.5">
      <c r="A57" s="182" t="s">
        <v>280</v>
      </c>
      <c r="B57" s="116" t="s">
        <v>281</v>
      </c>
      <c r="C57" s="182" t="s">
        <v>19</v>
      </c>
      <c r="D57" s="182" t="s">
        <v>282</v>
      </c>
      <c r="E57" s="239" t="s">
        <v>283</v>
      </c>
      <c r="F57" s="239"/>
      <c r="G57" s="117" t="s">
        <v>284</v>
      </c>
      <c r="H57" s="118">
        <v>7.6999999999999999E-2</v>
      </c>
      <c r="I57" s="119">
        <v>17.97</v>
      </c>
      <c r="J57" s="119">
        <v>1.38</v>
      </c>
    </row>
    <row r="58" spans="1:10" s="178" customFormat="1" ht="20.100000000000001" customHeight="1">
      <c r="A58" s="182" t="s">
        <v>280</v>
      </c>
      <c r="B58" s="116" t="s">
        <v>285</v>
      </c>
      <c r="C58" s="182" t="s">
        <v>19</v>
      </c>
      <c r="D58" s="182" t="s">
        <v>286</v>
      </c>
      <c r="E58" s="239" t="s">
        <v>283</v>
      </c>
      <c r="F58" s="239"/>
      <c r="G58" s="117" t="s">
        <v>284</v>
      </c>
      <c r="H58" s="118">
        <v>7.6999999999999999E-2</v>
      </c>
      <c r="I58" s="119">
        <v>13.69</v>
      </c>
      <c r="J58" s="119">
        <v>1.05</v>
      </c>
    </row>
    <row r="59" spans="1:10" s="178" customFormat="1" ht="38.25">
      <c r="A59" s="183" t="s">
        <v>287</v>
      </c>
      <c r="B59" s="120" t="s">
        <v>300</v>
      </c>
      <c r="C59" s="183" t="s">
        <v>19</v>
      </c>
      <c r="D59" s="183" t="s">
        <v>301</v>
      </c>
      <c r="E59" s="240" t="s">
        <v>290</v>
      </c>
      <c r="F59" s="240"/>
      <c r="G59" s="122" t="s">
        <v>25</v>
      </c>
      <c r="H59" s="123">
        <v>1.19</v>
      </c>
      <c r="I59" s="124">
        <v>4.79</v>
      </c>
      <c r="J59" s="124">
        <v>5.7</v>
      </c>
    </row>
    <row r="60" spans="1:10" s="178" customFormat="1" ht="25.5">
      <c r="A60" s="183" t="s">
        <v>287</v>
      </c>
      <c r="B60" s="120" t="s">
        <v>291</v>
      </c>
      <c r="C60" s="183" t="s">
        <v>19</v>
      </c>
      <c r="D60" s="183" t="s">
        <v>292</v>
      </c>
      <c r="E60" s="240" t="s">
        <v>290</v>
      </c>
      <c r="F60" s="240"/>
      <c r="G60" s="122" t="s">
        <v>21</v>
      </c>
      <c r="H60" s="123">
        <v>8.9999999999999993E-3</v>
      </c>
      <c r="I60" s="124">
        <v>2.89</v>
      </c>
      <c r="J60" s="124">
        <v>0.02</v>
      </c>
    </row>
    <row r="61" spans="1:10" s="178" customFormat="1" ht="20.100000000000001" customHeight="1">
      <c r="A61" s="179"/>
      <c r="B61" s="179"/>
      <c r="C61" s="179"/>
      <c r="D61" s="179"/>
      <c r="E61" s="179" t="s">
        <v>293</v>
      </c>
      <c r="F61" s="185">
        <v>1.87</v>
      </c>
      <c r="G61" s="179" t="s">
        <v>294</v>
      </c>
      <c r="H61" s="185">
        <v>0</v>
      </c>
      <c r="I61" s="179" t="s">
        <v>295</v>
      </c>
      <c r="J61" s="185">
        <v>1.87</v>
      </c>
    </row>
    <row r="62" spans="1:10" s="178" customFormat="1" ht="20.100000000000001" customHeight="1">
      <c r="A62" s="179"/>
      <c r="B62" s="179"/>
      <c r="C62" s="179"/>
      <c r="D62" s="179"/>
      <c r="E62" s="179" t="s">
        <v>296</v>
      </c>
      <c r="F62" s="185">
        <v>2.1800000000000002</v>
      </c>
      <c r="G62" s="179"/>
      <c r="H62" s="246" t="s">
        <v>297</v>
      </c>
      <c r="I62" s="246"/>
      <c r="J62" s="185">
        <v>10.33</v>
      </c>
    </row>
    <row r="63" spans="1:10" s="178" customFormat="1" ht="20.100000000000001" customHeight="1" thickBot="1">
      <c r="A63" s="176"/>
      <c r="B63" s="176"/>
      <c r="C63" s="176"/>
      <c r="D63" s="176"/>
      <c r="E63" s="176"/>
      <c r="F63" s="176"/>
      <c r="G63" s="176" t="s">
        <v>298</v>
      </c>
      <c r="H63" s="128">
        <v>36</v>
      </c>
      <c r="I63" s="176" t="s">
        <v>299</v>
      </c>
      <c r="J63" s="177">
        <v>371.88</v>
      </c>
    </row>
    <row r="64" spans="1:10" s="178" customFormat="1" ht="20.100000000000001" customHeight="1" thickTop="1">
      <c r="A64" s="129"/>
      <c r="B64" s="129"/>
      <c r="C64" s="129"/>
      <c r="D64" s="129"/>
      <c r="E64" s="129"/>
      <c r="F64" s="129"/>
      <c r="G64" s="129"/>
      <c r="H64" s="129"/>
      <c r="I64" s="129"/>
      <c r="J64" s="129"/>
    </row>
    <row r="65" spans="1:10" s="178" customFormat="1" ht="20.100000000000001" customHeight="1">
      <c r="A65" s="180" t="s">
        <v>37</v>
      </c>
      <c r="B65" s="107" t="s">
        <v>8</v>
      </c>
      <c r="C65" s="180" t="s">
        <v>9</v>
      </c>
      <c r="D65" s="180" t="s">
        <v>10</v>
      </c>
      <c r="E65" s="237" t="s">
        <v>11</v>
      </c>
      <c r="F65" s="237"/>
      <c r="G65" s="109" t="s">
        <v>12</v>
      </c>
      <c r="H65" s="107" t="s">
        <v>13</v>
      </c>
      <c r="I65" s="107" t="s">
        <v>14</v>
      </c>
      <c r="J65" s="107" t="s">
        <v>16</v>
      </c>
    </row>
    <row r="66" spans="1:10" s="178" customFormat="1" ht="0.95" customHeight="1">
      <c r="A66" s="181" t="s">
        <v>279</v>
      </c>
      <c r="B66" s="111" t="s">
        <v>503</v>
      </c>
      <c r="C66" s="181" t="s">
        <v>19</v>
      </c>
      <c r="D66" s="181" t="s">
        <v>504</v>
      </c>
      <c r="E66" s="238" t="s">
        <v>20</v>
      </c>
      <c r="F66" s="238"/>
      <c r="G66" s="113" t="s">
        <v>25</v>
      </c>
      <c r="H66" s="114">
        <v>1</v>
      </c>
      <c r="I66" s="115">
        <v>7.95</v>
      </c>
      <c r="J66" s="115">
        <v>7.95</v>
      </c>
    </row>
    <row r="67" spans="1:10" s="178" customFormat="1" ht="0.95" customHeight="1">
      <c r="A67" s="182" t="s">
        <v>280</v>
      </c>
      <c r="B67" s="116" t="s">
        <v>281</v>
      </c>
      <c r="C67" s="182" t="s">
        <v>19</v>
      </c>
      <c r="D67" s="182" t="s">
        <v>282</v>
      </c>
      <c r="E67" s="239" t="s">
        <v>283</v>
      </c>
      <c r="F67" s="239"/>
      <c r="G67" s="117" t="s">
        <v>284</v>
      </c>
      <c r="H67" s="118">
        <v>1.2999999999999999E-2</v>
      </c>
      <c r="I67" s="119">
        <v>17.97</v>
      </c>
      <c r="J67" s="119">
        <v>0.23</v>
      </c>
    </row>
    <row r="68" spans="1:10" s="178" customFormat="1" ht="0.95" customHeight="1">
      <c r="A68" s="182" t="s">
        <v>280</v>
      </c>
      <c r="B68" s="116" t="s">
        <v>285</v>
      </c>
      <c r="C68" s="182" t="s">
        <v>19</v>
      </c>
      <c r="D68" s="182" t="s">
        <v>286</v>
      </c>
      <c r="E68" s="239" t="s">
        <v>283</v>
      </c>
      <c r="F68" s="239"/>
      <c r="G68" s="117" t="s">
        <v>284</v>
      </c>
      <c r="H68" s="118">
        <v>1.2999999999999999E-2</v>
      </c>
      <c r="I68" s="119">
        <v>13.69</v>
      </c>
      <c r="J68" s="119">
        <v>0.17</v>
      </c>
    </row>
    <row r="69" spans="1:10" s="178" customFormat="1" ht="0.95" customHeight="1">
      <c r="A69" s="183" t="s">
        <v>287</v>
      </c>
      <c r="B69" s="120" t="s">
        <v>505</v>
      </c>
      <c r="C69" s="183" t="s">
        <v>19</v>
      </c>
      <c r="D69" s="183" t="s">
        <v>506</v>
      </c>
      <c r="E69" s="240" t="s">
        <v>290</v>
      </c>
      <c r="F69" s="240"/>
      <c r="G69" s="122" t="s">
        <v>25</v>
      </c>
      <c r="H69" s="123">
        <v>1.0269999999999999</v>
      </c>
      <c r="I69" s="124">
        <v>7.34</v>
      </c>
      <c r="J69" s="124">
        <v>7.53</v>
      </c>
    </row>
    <row r="70" spans="1:10" s="178" customFormat="1" ht="0.95" customHeight="1">
      <c r="A70" s="183" t="s">
        <v>287</v>
      </c>
      <c r="B70" s="120" t="s">
        <v>291</v>
      </c>
      <c r="C70" s="183" t="s">
        <v>19</v>
      </c>
      <c r="D70" s="183" t="s">
        <v>292</v>
      </c>
      <c r="E70" s="240" t="s">
        <v>290</v>
      </c>
      <c r="F70" s="240"/>
      <c r="G70" s="122" t="s">
        <v>21</v>
      </c>
      <c r="H70" s="123">
        <v>0.01</v>
      </c>
      <c r="I70" s="124">
        <v>2.89</v>
      </c>
      <c r="J70" s="124">
        <v>0.02</v>
      </c>
    </row>
    <row r="71" spans="1:10" s="178" customFormat="1" ht="0.95" customHeight="1">
      <c r="A71" s="179"/>
      <c r="B71" s="179"/>
      <c r="C71" s="179"/>
      <c r="D71" s="179"/>
      <c r="E71" s="179" t="s">
        <v>293</v>
      </c>
      <c r="F71" s="185">
        <v>0.31</v>
      </c>
      <c r="G71" s="179" t="s">
        <v>294</v>
      </c>
      <c r="H71" s="185">
        <v>0</v>
      </c>
      <c r="I71" s="179" t="s">
        <v>295</v>
      </c>
      <c r="J71" s="185">
        <v>0.31</v>
      </c>
    </row>
    <row r="72" spans="1:10" ht="18" customHeight="1">
      <c r="A72" s="179"/>
      <c r="B72" s="179"/>
      <c r="C72" s="179"/>
      <c r="D72" s="179"/>
      <c r="E72" s="179" t="s">
        <v>296</v>
      </c>
      <c r="F72" s="185">
        <v>2.13</v>
      </c>
      <c r="G72" s="179"/>
      <c r="H72" s="246" t="s">
        <v>297</v>
      </c>
      <c r="I72" s="246"/>
      <c r="J72" s="185">
        <v>10.08</v>
      </c>
    </row>
    <row r="73" spans="1:10" ht="36" customHeight="1" thickBot="1">
      <c r="A73" s="176"/>
      <c r="B73" s="176"/>
      <c r="C73" s="176"/>
      <c r="D73" s="176"/>
      <c r="E73" s="176"/>
      <c r="F73" s="176"/>
      <c r="G73" s="176" t="s">
        <v>298</v>
      </c>
      <c r="H73" s="128">
        <v>70</v>
      </c>
      <c r="I73" s="176" t="s">
        <v>299</v>
      </c>
      <c r="J73" s="177">
        <v>705.6</v>
      </c>
    </row>
    <row r="74" spans="1:10" ht="24" customHeight="1" thickTop="1">
      <c r="A74" s="129"/>
      <c r="B74" s="129"/>
      <c r="C74" s="129"/>
      <c r="D74" s="129"/>
      <c r="E74" s="129"/>
      <c r="F74" s="129"/>
      <c r="G74" s="129"/>
      <c r="H74" s="129"/>
      <c r="I74" s="129"/>
      <c r="J74" s="129"/>
    </row>
    <row r="75" spans="1:10" ht="24" customHeight="1">
      <c r="A75" s="180" t="s">
        <v>40</v>
      </c>
      <c r="B75" s="107" t="s">
        <v>8</v>
      </c>
      <c r="C75" s="180" t="s">
        <v>9</v>
      </c>
      <c r="D75" s="180" t="s">
        <v>10</v>
      </c>
      <c r="E75" s="237" t="s">
        <v>11</v>
      </c>
      <c r="F75" s="237"/>
      <c r="G75" s="109" t="s">
        <v>12</v>
      </c>
      <c r="H75" s="107" t="s">
        <v>13</v>
      </c>
      <c r="I75" s="107" t="s">
        <v>14</v>
      </c>
      <c r="J75" s="107" t="s">
        <v>16</v>
      </c>
    </row>
    <row r="76" spans="1:10" ht="48" customHeight="1">
      <c r="A76" s="181" t="s">
        <v>279</v>
      </c>
      <c r="B76" s="111" t="s">
        <v>503</v>
      </c>
      <c r="C76" s="181" t="s">
        <v>19</v>
      </c>
      <c r="D76" s="181" t="s">
        <v>507</v>
      </c>
      <c r="E76" s="238" t="s">
        <v>20</v>
      </c>
      <c r="F76" s="238"/>
      <c r="G76" s="113" t="s">
        <v>25</v>
      </c>
      <c r="H76" s="114">
        <v>1</v>
      </c>
      <c r="I76" s="115">
        <v>7.95</v>
      </c>
      <c r="J76" s="115">
        <v>7.95</v>
      </c>
    </row>
    <row r="77" spans="1:10" ht="24" customHeight="1">
      <c r="A77" s="182" t="s">
        <v>280</v>
      </c>
      <c r="B77" s="116" t="s">
        <v>281</v>
      </c>
      <c r="C77" s="182" t="s">
        <v>19</v>
      </c>
      <c r="D77" s="182" t="s">
        <v>282</v>
      </c>
      <c r="E77" s="239" t="s">
        <v>283</v>
      </c>
      <c r="F77" s="239"/>
      <c r="G77" s="117" t="s">
        <v>284</v>
      </c>
      <c r="H77" s="118">
        <v>1.2999999999999999E-2</v>
      </c>
      <c r="I77" s="119">
        <v>17.97</v>
      </c>
      <c r="J77" s="119">
        <v>0.23</v>
      </c>
    </row>
    <row r="78" spans="1:10" ht="25.5">
      <c r="A78" s="182" t="s">
        <v>280</v>
      </c>
      <c r="B78" s="116" t="s">
        <v>285</v>
      </c>
      <c r="C78" s="182" t="s">
        <v>19</v>
      </c>
      <c r="D78" s="182" t="s">
        <v>286</v>
      </c>
      <c r="E78" s="239" t="s">
        <v>283</v>
      </c>
      <c r="F78" s="239"/>
      <c r="G78" s="117" t="s">
        <v>284</v>
      </c>
      <c r="H78" s="118">
        <v>1.2999999999999999E-2</v>
      </c>
      <c r="I78" s="119">
        <v>13.69</v>
      </c>
      <c r="J78" s="119">
        <v>0.17</v>
      </c>
    </row>
    <row r="79" spans="1:10" ht="14.25" customHeight="1">
      <c r="A79" s="183" t="s">
        <v>287</v>
      </c>
      <c r="B79" s="120" t="s">
        <v>505</v>
      </c>
      <c r="C79" s="183" t="s">
        <v>19</v>
      </c>
      <c r="D79" s="183" t="s">
        <v>506</v>
      </c>
      <c r="E79" s="240" t="s">
        <v>290</v>
      </c>
      <c r="F79" s="240"/>
      <c r="G79" s="122" t="s">
        <v>25</v>
      </c>
      <c r="H79" s="123">
        <v>1.0269999999999999</v>
      </c>
      <c r="I79" s="124">
        <v>7.34</v>
      </c>
      <c r="J79" s="124">
        <v>7.53</v>
      </c>
    </row>
    <row r="80" spans="1:10" ht="30" customHeight="1">
      <c r="A80" s="183" t="s">
        <v>287</v>
      </c>
      <c r="B80" s="120" t="s">
        <v>291</v>
      </c>
      <c r="C80" s="183" t="s">
        <v>19</v>
      </c>
      <c r="D80" s="183" t="s">
        <v>292</v>
      </c>
      <c r="E80" s="240" t="s">
        <v>290</v>
      </c>
      <c r="F80" s="240"/>
      <c r="G80" s="122" t="s">
        <v>21</v>
      </c>
      <c r="H80" s="123">
        <v>0.01</v>
      </c>
      <c r="I80" s="124">
        <v>2.89</v>
      </c>
      <c r="J80" s="124">
        <v>0.02</v>
      </c>
    </row>
    <row r="81" spans="1:10" ht="0.95" customHeight="1">
      <c r="A81" s="179"/>
      <c r="B81" s="179"/>
      <c r="C81" s="179"/>
      <c r="D81" s="179"/>
      <c r="E81" s="179" t="s">
        <v>293</v>
      </c>
      <c r="F81" s="185">
        <v>0.31</v>
      </c>
      <c r="G81" s="179" t="s">
        <v>294</v>
      </c>
      <c r="H81" s="185">
        <v>0</v>
      </c>
      <c r="I81" s="179" t="s">
        <v>295</v>
      </c>
      <c r="J81" s="185">
        <v>0.31</v>
      </c>
    </row>
    <row r="82" spans="1:10" ht="18" customHeight="1">
      <c r="A82" s="179"/>
      <c r="B82" s="179"/>
      <c r="C82" s="179"/>
      <c r="D82" s="179"/>
      <c r="E82" s="179" t="s">
        <v>296</v>
      </c>
      <c r="F82" s="185">
        <v>2.13</v>
      </c>
      <c r="G82" s="179"/>
      <c r="H82" s="246" t="s">
        <v>297</v>
      </c>
      <c r="I82" s="246"/>
      <c r="J82" s="185">
        <v>10.08</v>
      </c>
    </row>
    <row r="83" spans="1:10" ht="36" customHeight="1" thickBot="1">
      <c r="A83" s="176"/>
      <c r="B83" s="176"/>
      <c r="C83" s="176"/>
      <c r="D83" s="176"/>
      <c r="E83" s="176"/>
      <c r="F83" s="176"/>
      <c r="G83" s="176" t="s">
        <v>298</v>
      </c>
      <c r="H83" s="128">
        <v>20</v>
      </c>
      <c r="I83" s="176" t="s">
        <v>299</v>
      </c>
      <c r="J83" s="177">
        <v>201.6</v>
      </c>
    </row>
    <row r="84" spans="1:10" ht="24" customHeight="1" thickTop="1">
      <c r="A84" s="129"/>
      <c r="B84" s="129"/>
      <c r="C84" s="129"/>
      <c r="D84" s="129"/>
      <c r="E84" s="129"/>
      <c r="F84" s="129"/>
      <c r="G84" s="129"/>
      <c r="H84" s="129"/>
      <c r="I84" s="129"/>
      <c r="J84" s="129"/>
    </row>
    <row r="85" spans="1:10" ht="24" customHeight="1">
      <c r="A85" s="180" t="s">
        <v>43</v>
      </c>
      <c r="B85" s="107" t="s">
        <v>8</v>
      </c>
      <c r="C85" s="180" t="s">
        <v>9</v>
      </c>
      <c r="D85" s="180" t="s">
        <v>10</v>
      </c>
      <c r="E85" s="237" t="s">
        <v>11</v>
      </c>
      <c r="F85" s="237"/>
      <c r="G85" s="109" t="s">
        <v>12</v>
      </c>
      <c r="H85" s="107" t="s">
        <v>13</v>
      </c>
      <c r="I85" s="107" t="s">
        <v>14</v>
      </c>
      <c r="J85" s="107" t="s">
        <v>16</v>
      </c>
    </row>
    <row r="86" spans="1:10" ht="48" customHeight="1">
      <c r="A86" s="181" t="s">
        <v>279</v>
      </c>
      <c r="B86" s="111" t="s">
        <v>121</v>
      </c>
      <c r="C86" s="181" t="s">
        <v>19</v>
      </c>
      <c r="D86" s="181" t="s">
        <v>124</v>
      </c>
      <c r="E86" s="238" t="s">
        <v>20</v>
      </c>
      <c r="F86" s="238"/>
      <c r="G86" s="113" t="s">
        <v>25</v>
      </c>
      <c r="H86" s="114">
        <v>1</v>
      </c>
      <c r="I86" s="115">
        <v>2.76</v>
      </c>
      <c r="J86" s="115">
        <v>2.76</v>
      </c>
    </row>
    <row r="87" spans="1:10" ht="24" customHeight="1">
      <c r="A87" s="182" t="s">
        <v>280</v>
      </c>
      <c r="B87" s="116" t="s">
        <v>281</v>
      </c>
      <c r="C87" s="182" t="s">
        <v>19</v>
      </c>
      <c r="D87" s="182" t="s">
        <v>282</v>
      </c>
      <c r="E87" s="239" t="s">
        <v>283</v>
      </c>
      <c r="F87" s="239"/>
      <c r="G87" s="117" t="s">
        <v>284</v>
      </c>
      <c r="H87" s="118">
        <v>0.03</v>
      </c>
      <c r="I87" s="119">
        <v>17.97</v>
      </c>
      <c r="J87" s="119">
        <v>0.53</v>
      </c>
    </row>
    <row r="88" spans="1:10" ht="25.5">
      <c r="A88" s="182" t="s">
        <v>280</v>
      </c>
      <c r="B88" s="116" t="s">
        <v>285</v>
      </c>
      <c r="C88" s="182" t="s">
        <v>19</v>
      </c>
      <c r="D88" s="182" t="s">
        <v>286</v>
      </c>
      <c r="E88" s="239" t="s">
        <v>283</v>
      </c>
      <c r="F88" s="239"/>
      <c r="G88" s="117" t="s">
        <v>284</v>
      </c>
      <c r="H88" s="118">
        <v>0.03</v>
      </c>
      <c r="I88" s="119">
        <v>13.69</v>
      </c>
      <c r="J88" s="119">
        <v>0.41</v>
      </c>
    </row>
    <row r="89" spans="1:10" ht="14.25" customHeight="1">
      <c r="A89" s="183" t="s">
        <v>287</v>
      </c>
      <c r="B89" s="120" t="s">
        <v>302</v>
      </c>
      <c r="C89" s="183" t="s">
        <v>19</v>
      </c>
      <c r="D89" s="183" t="s">
        <v>303</v>
      </c>
      <c r="E89" s="240" t="s">
        <v>290</v>
      </c>
      <c r="F89" s="240"/>
      <c r="G89" s="122" t="s">
        <v>25</v>
      </c>
      <c r="H89" s="123">
        <v>1.19</v>
      </c>
      <c r="I89" s="124">
        <v>1.52</v>
      </c>
      <c r="J89" s="124">
        <v>1.8</v>
      </c>
    </row>
    <row r="90" spans="1:10" ht="30" customHeight="1">
      <c r="A90" s="183" t="s">
        <v>287</v>
      </c>
      <c r="B90" s="120" t="s">
        <v>291</v>
      </c>
      <c r="C90" s="183" t="s">
        <v>19</v>
      </c>
      <c r="D90" s="183" t="s">
        <v>292</v>
      </c>
      <c r="E90" s="240" t="s">
        <v>290</v>
      </c>
      <c r="F90" s="240"/>
      <c r="G90" s="122" t="s">
        <v>21</v>
      </c>
      <c r="H90" s="123">
        <v>8.9999999999999993E-3</v>
      </c>
      <c r="I90" s="124">
        <v>2.89</v>
      </c>
      <c r="J90" s="124">
        <v>0.02</v>
      </c>
    </row>
    <row r="91" spans="1:10" ht="0.95" customHeight="1">
      <c r="A91" s="179"/>
      <c r="B91" s="179"/>
      <c r="C91" s="179"/>
      <c r="D91" s="179"/>
      <c r="E91" s="179" t="s">
        <v>293</v>
      </c>
      <c r="F91" s="185">
        <v>0.73</v>
      </c>
      <c r="G91" s="179" t="s">
        <v>294</v>
      </c>
      <c r="H91" s="185">
        <v>0</v>
      </c>
      <c r="I91" s="179" t="s">
        <v>295</v>
      </c>
      <c r="J91" s="185">
        <v>0.73</v>
      </c>
    </row>
    <row r="92" spans="1:10" ht="18" customHeight="1">
      <c r="A92" s="179"/>
      <c r="B92" s="179"/>
      <c r="C92" s="179"/>
      <c r="D92" s="179"/>
      <c r="E92" s="179" t="s">
        <v>296</v>
      </c>
      <c r="F92" s="185">
        <v>0.74</v>
      </c>
      <c r="G92" s="179"/>
      <c r="H92" s="246" t="s">
        <v>297</v>
      </c>
      <c r="I92" s="246"/>
      <c r="J92" s="185">
        <v>3.5</v>
      </c>
    </row>
    <row r="93" spans="1:10" ht="36" customHeight="1" thickBot="1">
      <c r="A93" s="176"/>
      <c r="B93" s="176"/>
      <c r="C93" s="176"/>
      <c r="D93" s="176"/>
      <c r="E93" s="176"/>
      <c r="F93" s="176"/>
      <c r="G93" s="176" t="s">
        <v>298</v>
      </c>
      <c r="H93" s="128">
        <v>430</v>
      </c>
      <c r="I93" s="176" t="s">
        <v>299</v>
      </c>
      <c r="J93" s="177">
        <v>1505</v>
      </c>
    </row>
    <row r="94" spans="1:10" ht="24" customHeight="1" thickTop="1">
      <c r="A94" s="129"/>
      <c r="B94" s="129"/>
      <c r="C94" s="129"/>
      <c r="D94" s="129"/>
      <c r="E94" s="129"/>
      <c r="F94" s="129"/>
      <c r="G94" s="129"/>
      <c r="H94" s="129"/>
      <c r="I94" s="129"/>
      <c r="J94" s="129"/>
    </row>
    <row r="95" spans="1:10" ht="24" customHeight="1">
      <c r="A95" s="180" t="s">
        <v>48</v>
      </c>
      <c r="B95" s="107" t="s">
        <v>8</v>
      </c>
      <c r="C95" s="180" t="s">
        <v>9</v>
      </c>
      <c r="D95" s="180" t="s">
        <v>10</v>
      </c>
      <c r="E95" s="237" t="s">
        <v>11</v>
      </c>
      <c r="F95" s="237"/>
      <c r="G95" s="109" t="s">
        <v>12</v>
      </c>
      <c r="H95" s="107" t="s">
        <v>13</v>
      </c>
      <c r="I95" s="107" t="s">
        <v>14</v>
      </c>
      <c r="J95" s="107" t="s">
        <v>16</v>
      </c>
    </row>
    <row r="96" spans="1:10" ht="48" customHeight="1">
      <c r="A96" s="181" t="s">
        <v>279</v>
      </c>
      <c r="B96" s="111" t="s">
        <v>121</v>
      </c>
      <c r="C96" s="181" t="s">
        <v>19</v>
      </c>
      <c r="D96" s="181" t="s">
        <v>122</v>
      </c>
      <c r="E96" s="238" t="s">
        <v>20</v>
      </c>
      <c r="F96" s="238"/>
      <c r="G96" s="113" t="s">
        <v>25</v>
      </c>
      <c r="H96" s="114">
        <v>1</v>
      </c>
      <c r="I96" s="115">
        <v>2.76</v>
      </c>
      <c r="J96" s="115">
        <v>2.76</v>
      </c>
    </row>
    <row r="97" spans="1:10" ht="24" customHeight="1">
      <c r="A97" s="182" t="s">
        <v>280</v>
      </c>
      <c r="B97" s="116" t="s">
        <v>281</v>
      </c>
      <c r="C97" s="182" t="s">
        <v>19</v>
      </c>
      <c r="D97" s="182" t="s">
        <v>282</v>
      </c>
      <c r="E97" s="239" t="s">
        <v>283</v>
      </c>
      <c r="F97" s="239"/>
      <c r="G97" s="117" t="s">
        <v>284</v>
      </c>
      <c r="H97" s="118">
        <v>0.03</v>
      </c>
      <c r="I97" s="119">
        <v>17.97</v>
      </c>
      <c r="J97" s="119">
        <v>0.53</v>
      </c>
    </row>
    <row r="98" spans="1:10" ht="25.5">
      <c r="A98" s="182" t="s">
        <v>280</v>
      </c>
      <c r="B98" s="116" t="s">
        <v>285</v>
      </c>
      <c r="C98" s="182" t="s">
        <v>19</v>
      </c>
      <c r="D98" s="182" t="s">
        <v>286</v>
      </c>
      <c r="E98" s="239" t="s">
        <v>283</v>
      </c>
      <c r="F98" s="239"/>
      <c r="G98" s="117" t="s">
        <v>284</v>
      </c>
      <c r="H98" s="118">
        <v>0.03</v>
      </c>
      <c r="I98" s="119">
        <v>13.69</v>
      </c>
      <c r="J98" s="119">
        <v>0.41</v>
      </c>
    </row>
    <row r="99" spans="1:10" ht="14.25" customHeight="1">
      <c r="A99" s="183" t="s">
        <v>287</v>
      </c>
      <c r="B99" s="120" t="s">
        <v>302</v>
      </c>
      <c r="C99" s="183" t="s">
        <v>19</v>
      </c>
      <c r="D99" s="183" t="s">
        <v>303</v>
      </c>
      <c r="E99" s="240" t="s">
        <v>290</v>
      </c>
      <c r="F99" s="240"/>
      <c r="G99" s="122" t="s">
        <v>25</v>
      </c>
      <c r="H99" s="123">
        <v>1.19</v>
      </c>
      <c r="I99" s="124">
        <v>1.52</v>
      </c>
      <c r="J99" s="124">
        <v>1.8</v>
      </c>
    </row>
    <row r="100" spans="1:10" ht="30" customHeight="1">
      <c r="A100" s="183" t="s">
        <v>287</v>
      </c>
      <c r="B100" s="120" t="s">
        <v>291</v>
      </c>
      <c r="C100" s="183" t="s">
        <v>19</v>
      </c>
      <c r="D100" s="183" t="s">
        <v>292</v>
      </c>
      <c r="E100" s="240" t="s">
        <v>290</v>
      </c>
      <c r="F100" s="240"/>
      <c r="G100" s="122" t="s">
        <v>21</v>
      </c>
      <c r="H100" s="123">
        <v>8.9999999999999993E-3</v>
      </c>
      <c r="I100" s="124">
        <v>2.89</v>
      </c>
      <c r="J100" s="124">
        <v>0.02</v>
      </c>
    </row>
    <row r="101" spans="1:10" ht="0.95" customHeight="1">
      <c r="A101" s="179"/>
      <c r="B101" s="179"/>
      <c r="C101" s="179"/>
      <c r="D101" s="179"/>
      <c r="E101" s="179" t="s">
        <v>293</v>
      </c>
      <c r="F101" s="185">
        <v>0.73</v>
      </c>
      <c r="G101" s="179" t="s">
        <v>294</v>
      </c>
      <c r="H101" s="185">
        <v>0</v>
      </c>
      <c r="I101" s="179" t="s">
        <v>295</v>
      </c>
      <c r="J101" s="185">
        <v>0.73</v>
      </c>
    </row>
    <row r="102" spans="1:10" ht="18" customHeight="1">
      <c r="A102" s="179"/>
      <c r="B102" s="179"/>
      <c r="C102" s="179"/>
      <c r="D102" s="179"/>
      <c r="E102" s="179" t="s">
        <v>296</v>
      </c>
      <c r="F102" s="185">
        <v>0.74</v>
      </c>
      <c r="G102" s="179"/>
      <c r="H102" s="246" t="s">
        <v>297</v>
      </c>
      <c r="I102" s="246"/>
      <c r="J102" s="185">
        <v>3.5</v>
      </c>
    </row>
    <row r="103" spans="1:10" ht="36" customHeight="1" thickBot="1">
      <c r="A103" s="176"/>
      <c r="B103" s="176"/>
      <c r="C103" s="176"/>
      <c r="D103" s="176"/>
      <c r="E103" s="176"/>
      <c r="F103" s="176"/>
      <c r="G103" s="176" t="s">
        <v>298</v>
      </c>
      <c r="H103" s="128">
        <v>930</v>
      </c>
      <c r="I103" s="176" t="s">
        <v>299</v>
      </c>
      <c r="J103" s="177">
        <v>3255</v>
      </c>
    </row>
    <row r="104" spans="1:10" ht="24" customHeight="1" thickTop="1">
      <c r="A104" s="129"/>
      <c r="B104" s="129"/>
      <c r="C104" s="129"/>
      <c r="D104" s="129"/>
      <c r="E104" s="129"/>
      <c r="F104" s="129"/>
      <c r="G104" s="129"/>
      <c r="H104" s="129"/>
      <c r="I104" s="129"/>
      <c r="J104" s="129"/>
    </row>
    <row r="105" spans="1:10" ht="24" customHeight="1">
      <c r="A105" s="180" t="s">
        <v>51</v>
      </c>
      <c r="B105" s="107" t="s">
        <v>8</v>
      </c>
      <c r="C105" s="180" t="s">
        <v>9</v>
      </c>
      <c r="D105" s="180" t="s">
        <v>10</v>
      </c>
      <c r="E105" s="237" t="s">
        <v>11</v>
      </c>
      <c r="F105" s="237"/>
      <c r="G105" s="109" t="s">
        <v>12</v>
      </c>
      <c r="H105" s="107" t="s">
        <v>13</v>
      </c>
      <c r="I105" s="107" t="s">
        <v>14</v>
      </c>
      <c r="J105" s="107" t="s">
        <v>16</v>
      </c>
    </row>
    <row r="106" spans="1:10" ht="48" customHeight="1">
      <c r="A106" s="181" t="s">
        <v>279</v>
      </c>
      <c r="B106" s="111" t="s">
        <v>121</v>
      </c>
      <c r="C106" s="181" t="s">
        <v>19</v>
      </c>
      <c r="D106" s="181" t="s">
        <v>123</v>
      </c>
      <c r="E106" s="238" t="s">
        <v>20</v>
      </c>
      <c r="F106" s="238"/>
      <c r="G106" s="113" t="s">
        <v>25</v>
      </c>
      <c r="H106" s="114">
        <v>1</v>
      </c>
      <c r="I106" s="115">
        <v>2.76</v>
      </c>
      <c r="J106" s="115">
        <v>2.76</v>
      </c>
    </row>
    <row r="107" spans="1:10" ht="24" customHeight="1">
      <c r="A107" s="182" t="s">
        <v>280</v>
      </c>
      <c r="B107" s="116" t="s">
        <v>281</v>
      </c>
      <c r="C107" s="182" t="s">
        <v>19</v>
      </c>
      <c r="D107" s="182" t="s">
        <v>282</v>
      </c>
      <c r="E107" s="239" t="s">
        <v>283</v>
      </c>
      <c r="F107" s="239"/>
      <c r="G107" s="117" t="s">
        <v>284</v>
      </c>
      <c r="H107" s="118">
        <v>0.03</v>
      </c>
      <c r="I107" s="119">
        <v>17.97</v>
      </c>
      <c r="J107" s="119">
        <v>0.53</v>
      </c>
    </row>
    <row r="108" spans="1:10" ht="25.5">
      <c r="A108" s="182" t="s">
        <v>280</v>
      </c>
      <c r="B108" s="116" t="s">
        <v>285</v>
      </c>
      <c r="C108" s="182" t="s">
        <v>19</v>
      </c>
      <c r="D108" s="182" t="s">
        <v>286</v>
      </c>
      <c r="E108" s="239" t="s">
        <v>283</v>
      </c>
      <c r="F108" s="239"/>
      <c r="G108" s="117" t="s">
        <v>284</v>
      </c>
      <c r="H108" s="118">
        <v>0.03</v>
      </c>
      <c r="I108" s="119">
        <v>13.69</v>
      </c>
      <c r="J108" s="119">
        <v>0.41</v>
      </c>
    </row>
    <row r="109" spans="1:10" ht="14.25" customHeight="1">
      <c r="A109" s="183" t="s">
        <v>287</v>
      </c>
      <c r="B109" s="120" t="s">
        <v>302</v>
      </c>
      <c r="C109" s="183" t="s">
        <v>19</v>
      </c>
      <c r="D109" s="183" t="s">
        <v>303</v>
      </c>
      <c r="E109" s="240" t="s">
        <v>290</v>
      </c>
      <c r="F109" s="240"/>
      <c r="G109" s="122" t="s">
        <v>25</v>
      </c>
      <c r="H109" s="123">
        <v>1.19</v>
      </c>
      <c r="I109" s="124">
        <v>1.52</v>
      </c>
      <c r="J109" s="124">
        <v>1.8</v>
      </c>
    </row>
    <row r="110" spans="1:10" ht="30" customHeight="1">
      <c r="A110" s="183" t="s">
        <v>287</v>
      </c>
      <c r="B110" s="120" t="s">
        <v>291</v>
      </c>
      <c r="C110" s="183" t="s">
        <v>19</v>
      </c>
      <c r="D110" s="183" t="s">
        <v>292</v>
      </c>
      <c r="E110" s="240" t="s">
        <v>290</v>
      </c>
      <c r="F110" s="240"/>
      <c r="G110" s="122" t="s">
        <v>21</v>
      </c>
      <c r="H110" s="123">
        <v>8.9999999999999993E-3</v>
      </c>
      <c r="I110" s="124">
        <v>2.89</v>
      </c>
      <c r="J110" s="124">
        <v>0.02</v>
      </c>
    </row>
    <row r="111" spans="1:10" ht="0.95" customHeight="1">
      <c r="A111" s="179"/>
      <c r="B111" s="179"/>
      <c r="C111" s="179"/>
      <c r="D111" s="179"/>
      <c r="E111" s="179" t="s">
        <v>293</v>
      </c>
      <c r="F111" s="185">
        <v>0.73</v>
      </c>
      <c r="G111" s="179" t="s">
        <v>294</v>
      </c>
      <c r="H111" s="185">
        <v>0</v>
      </c>
      <c r="I111" s="179" t="s">
        <v>295</v>
      </c>
      <c r="J111" s="185">
        <v>0.73</v>
      </c>
    </row>
    <row r="112" spans="1:10" ht="18" customHeight="1">
      <c r="A112" s="179"/>
      <c r="B112" s="179"/>
      <c r="C112" s="179"/>
      <c r="D112" s="179"/>
      <c r="E112" s="179" t="s">
        <v>296</v>
      </c>
      <c r="F112" s="185">
        <v>0.74</v>
      </c>
      <c r="G112" s="179"/>
      <c r="H112" s="246" t="s">
        <v>297</v>
      </c>
      <c r="I112" s="246"/>
      <c r="J112" s="185">
        <v>3.5</v>
      </c>
    </row>
    <row r="113" spans="1:10" ht="36" customHeight="1" thickBot="1">
      <c r="A113" s="176"/>
      <c r="B113" s="176"/>
      <c r="C113" s="176"/>
      <c r="D113" s="176"/>
      <c r="E113" s="176"/>
      <c r="F113" s="176"/>
      <c r="G113" s="176" t="s">
        <v>298</v>
      </c>
      <c r="H113" s="128">
        <v>610</v>
      </c>
      <c r="I113" s="176" t="s">
        <v>299</v>
      </c>
      <c r="J113" s="177">
        <v>2135</v>
      </c>
    </row>
    <row r="114" spans="1:10" ht="24" customHeight="1" thickTop="1">
      <c r="A114" s="129"/>
      <c r="B114" s="129"/>
      <c r="C114" s="129"/>
      <c r="D114" s="129"/>
      <c r="E114" s="129"/>
      <c r="F114" s="129"/>
      <c r="G114" s="129"/>
      <c r="H114" s="129"/>
      <c r="I114" s="129"/>
      <c r="J114" s="129"/>
    </row>
    <row r="115" spans="1:10" ht="24" customHeight="1">
      <c r="A115" s="180" t="s">
        <v>54</v>
      </c>
      <c r="B115" s="107" t="s">
        <v>8</v>
      </c>
      <c r="C115" s="180" t="s">
        <v>9</v>
      </c>
      <c r="D115" s="180" t="s">
        <v>10</v>
      </c>
      <c r="E115" s="237" t="s">
        <v>11</v>
      </c>
      <c r="F115" s="237"/>
      <c r="G115" s="109" t="s">
        <v>12</v>
      </c>
      <c r="H115" s="107" t="s">
        <v>13</v>
      </c>
      <c r="I115" s="107" t="s">
        <v>14</v>
      </c>
      <c r="J115" s="107" t="s">
        <v>16</v>
      </c>
    </row>
    <row r="116" spans="1:10" ht="48" customHeight="1">
      <c r="A116" s="181" t="s">
        <v>279</v>
      </c>
      <c r="B116" s="111" t="s">
        <v>52</v>
      </c>
      <c r="C116" s="181" t="s">
        <v>19</v>
      </c>
      <c r="D116" s="181" t="s">
        <v>112</v>
      </c>
      <c r="E116" s="238" t="s">
        <v>20</v>
      </c>
      <c r="F116" s="238"/>
      <c r="G116" s="113" t="s">
        <v>25</v>
      </c>
      <c r="H116" s="114">
        <v>1</v>
      </c>
      <c r="I116" s="115">
        <v>3.87</v>
      </c>
      <c r="J116" s="115">
        <v>3.87</v>
      </c>
    </row>
    <row r="117" spans="1:10" ht="24" customHeight="1">
      <c r="A117" s="182" t="s">
        <v>280</v>
      </c>
      <c r="B117" s="116" t="s">
        <v>281</v>
      </c>
      <c r="C117" s="182" t="s">
        <v>19</v>
      </c>
      <c r="D117" s="182" t="s">
        <v>282</v>
      </c>
      <c r="E117" s="239" t="s">
        <v>283</v>
      </c>
      <c r="F117" s="239"/>
      <c r="G117" s="117" t="s">
        <v>284</v>
      </c>
      <c r="H117" s="118">
        <v>0.04</v>
      </c>
      <c r="I117" s="119">
        <v>17.97</v>
      </c>
      <c r="J117" s="119">
        <v>0.71</v>
      </c>
    </row>
    <row r="118" spans="1:10" ht="25.5">
      <c r="A118" s="182" t="s">
        <v>280</v>
      </c>
      <c r="B118" s="116" t="s">
        <v>285</v>
      </c>
      <c r="C118" s="182" t="s">
        <v>19</v>
      </c>
      <c r="D118" s="182" t="s">
        <v>286</v>
      </c>
      <c r="E118" s="239" t="s">
        <v>283</v>
      </c>
      <c r="F118" s="239"/>
      <c r="G118" s="117" t="s">
        <v>284</v>
      </c>
      <c r="H118" s="118">
        <v>0.04</v>
      </c>
      <c r="I118" s="119">
        <v>13.69</v>
      </c>
      <c r="J118" s="119">
        <v>0.54</v>
      </c>
    </row>
    <row r="119" spans="1:10" ht="14.25" customHeight="1">
      <c r="A119" s="183" t="s">
        <v>287</v>
      </c>
      <c r="B119" s="120" t="s">
        <v>304</v>
      </c>
      <c r="C119" s="183" t="s">
        <v>19</v>
      </c>
      <c r="D119" s="183" t="s">
        <v>305</v>
      </c>
      <c r="E119" s="240" t="s">
        <v>290</v>
      </c>
      <c r="F119" s="240"/>
      <c r="G119" s="122" t="s">
        <v>25</v>
      </c>
      <c r="H119" s="123">
        <v>1.19</v>
      </c>
      <c r="I119" s="124">
        <v>2.19</v>
      </c>
      <c r="J119" s="124">
        <v>2.6</v>
      </c>
    </row>
    <row r="120" spans="1:10" ht="30" customHeight="1">
      <c r="A120" s="183" t="s">
        <v>287</v>
      </c>
      <c r="B120" s="120" t="s">
        <v>291</v>
      </c>
      <c r="C120" s="183" t="s">
        <v>19</v>
      </c>
      <c r="D120" s="183" t="s">
        <v>292</v>
      </c>
      <c r="E120" s="240" t="s">
        <v>290</v>
      </c>
      <c r="F120" s="240"/>
      <c r="G120" s="122" t="s">
        <v>21</v>
      </c>
      <c r="H120" s="123">
        <v>8.9999999999999993E-3</v>
      </c>
      <c r="I120" s="124">
        <v>2.89</v>
      </c>
      <c r="J120" s="124">
        <v>0.02</v>
      </c>
    </row>
    <row r="121" spans="1:10" ht="0.95" customHeight="1">
      <c r="A121" s="179"/>
      <c r="B121" s="179"/>
      <c r="C121" s="179"/>
      <c r="D121" s="179"/>
      <c r="E121" s="179" t="s">
        <v>293</v>
      </c>
      <c r="F121" s="185">
        <v>0.97</v>
      </c>
      <c r="G121" s="179" t="s">
        <v>294</v>
      </c>
      <c r="H121" s="185">
        <v>0</v>
      </c>
      <c r="I121" s="179" t="s">
        <v>295</v>
      </c>
      <c r="J121" s="185">
        <v>0.97</v>
      </c>
    </row>
    <row r="122" spans="1:10" ht="18" customHeight="1">
      <c r="A122" s="179"/>
      <c r="B122" s="179"/>
      <c r="C122" s="179"/>
      <c r="D122" s="179"/>
      <c r="E122" s="179" t="s">
        <v>296</v>
      </c>
      <c r="F122" s="185">
        <v>1.03</v>
      </c>
      <c r="G122" s="179"/>
      <c r="H122" s="246" t="s">
        <v>297</v>
      </c>
      <c r="I122" s="246"/>
      <c r="J122" s="185">
        <v>4.9000000000000004</v>
      </c>
    </row>
    <row r="123" spans="1:10" ht="36" customHeight="1" thickBot="1">
      <c r="A123" s="176"/>
      <c r="B123" s="176"/>
      <c r="C123" s="176"/>
      <c r="D123" s="176"/>
      <c r="E123" s="176"/>
      <c r="F123" s="176"/>
      <c r="G123" s="176" t="s">
        <v>298</v>
      </c>
      <c r="H123" s="128">
        <v>3</v>
      </c>
      <c r="I123" s="176" t="s">
        <v>299</v>
      </c>
      <c r="J123" s="177">
        <v>14.7</v>
      </c>
    </row>
    <row r="124" spans="1:10" ht="24" customHeight="1" thickTop="1">
      <c r="A124" s="129"/>
      <c r="B124" s="129"/>
      <c r="C124" s="129"/>
      <c r="D124" s="129"/>
      <c r="E124" s="129"/>
      <c r="F124" s="129"/>
      <c r="G124" s="129"/>
      <c r="H124" s="129"/>
      <c r="I124" s="129"/>
      <c r="J124" s="129"/>
    </row>
    <row r="125" spans="1:10" ht="24" customHeight="1">
      <c r="A125" s="180" t="s">
        <v>56</v>
      </c>
      <c r="B125" s="107" t="s">
        <v>8</v>
      </c>
      <c r="C125" s="180" t="s">
        <v>9</v>
      </c>
      <c r="D125" s="180" t="s">
        <v>10</v>
      </c>
      <c r="E125" s="237" t="s">
        <v>11</v>
      </c>
      <c r="F125" s="237"/>
      <c r="G125" s="109" t="s">
        <v>12</v>
      </c>
      <c r="H125" s="107" t="s">
        <v>13</v>
      </c>
      <c r="I125" s="107" t="s">
        <v>14</v>
      </c>
      <c r="J125" s="107" t="s">
        <v>16</v>
      </c>
    </row>
    <row r="126" spans="1:10" ht="48" customHeight="1">
      <c r="A126" s="181" t="s">
        <v>279</v>
      </c>
      <c r="B126" s="111" t="s">
        <v>52</v>
      </c>
      <c r="C126" s="181" t="s">
        <v>19</v>
      </c>
      <c r="D126" s="181" t="s">
        <v>53</v>
      </c>
      <c r="E126" s="238" t="s">
        <v>20</v>
      </c>
      <c r="F126" s="238"/>
      <c r="G126" s="113" t="s">
        <v>25</v>
      </c>
      <c r="H126" s="114">
        <v>1</v>
      </c>
      <c r="I126" s="115">
        <v>3.87</v>
      </c>
      <c r="J126" s="115">
        <v>3.87</v>
      </c>
    </row>
    <row r="127" spans="1:10" ht="24" customHeight="1">
      <c r="A127" s="182" t="s">
        <v>280</v>
      </c>
      <c r="B127" s="116" t="s">
        <v>281</v>
      </c>
      <c r="C127" s="182" t="s">
        <v>19</v>
      </c>
      <c r="D127" s="182" t="s">
        <v>282</v>
      </c>
      <c r="E127" s="239" t="s">
        <v>283</v>
      </c>
      <c r="F127" s="239"/>
      <c r="G127" s="117" t="s">
        <v>284</v>
      </c>
      <c r="H127" s="118">
        <v>0.04</v>
      </c>
      <c r="I127" s="119">
        <v>17.97</v>
      </c>
      <c r="J127" s="119">
        <v>0.71</v>
      </c>
    </row>
    <row r="128" spans="1:10" ht="25.5">
      <c r="A128" s="182" t="s">
        <v>280</v>
      </c>
      <c r="B128" s="116" t="s">
        <v>285</v>
      </c>
      <c r="C128" s="182" t="s">
        <v>19</v>
      </c>
      <c r="D128" s="182" t="s">
        <v>286</v>
      </c>
      <c r="E128" s="239" t="s">
        <v>283</v>
      </c>
      <c r="F128" s="239"/>
      <c r="G128" s="117" t="s">
        <v>284</v>
      </c>
      <c r="H128" s="118">
        <v>0.04</v>
      </c>
      <c r="I128" s="119">
        <v>13.69</v>
      </c>
      <c r="J128" s="119">
        <v>0.54</v>
      </c>
    </row>
    <row r="129" spans="1:10" ht="14.25" customHeight="1">
      <c r="A129" s="183" t="s">
        <v>287</v>
      </c>
      <c r="B129" s="120" t="s">
        <v>304</v>
      </c>
      <c r="C129" s="183" t="s">
        <v>19</v>
      </c>
      <c r="D129" s="183" t="s">
        <v>305</v>
      </c>
      <c r="E129" s="240" t="s">
        <v>290</v>
      </c>
      <c r="F129" s="240"/>
      <c r="G129" s="122" t="s">
        <v>25</v>
      </c>
      <c r="H129" s="123">
        <v>1.19</v>
      </c>
      <c r="I129" s="124">
        <v>2.19</v>
      </c>
      <c r="J129" s="124">
        <v>2.6</v>
      </c>
    </row>
    <row r="130" spans="1:10" ht="30" customHeight="1">
      <c r="A130" s="183" t="s">
        <v>287</v>
      </c>
      <c r="B130" s="120" t="s">
        <v>291</v>
      </c>
      <c r="C130" s="183" t="s">
        <v>19</v>
      </c>
      <c r="D130" s="183" t="s">
        <v>292</v>
      </c>
      <c r="E130" s="240" t="s">
        <v>290</v>
      </c>
      <c r="F130" s="240"/>
      <c r="G130" s="122" t="s">
        <v>21</v>
      </c>
      <c r="H130" s="123">
        <v>8.9999999999999993E-3</v>
      </c>
      <c r="I130" s="124">
        <v>2.89</v>
      </c>
      <c r="J130" s="124">
        <v>0.02</v>
      </c>
    </row>
    <row r="131" spans="1:10" ht="0.95" customHeight="1">
      <c r="A131" s="179"/>
      <c r="B131" s="179"/>
      <c r="C131" s="179"/>
      <c r="D131" s="179"/>
      <c r="E131" s="179" t="s">
        <v>293</v>
      </c>
      <c r="F131" s="185">
        <v>0.97</v>
      </c>
      <c r="G131" s="179" t="s">
        <v>294</v>
      </c>
      <c r="H131" s="185">
        <v>0</v>
      </c>
      <c r="I131" s="179" t="s">
        <v>295</v>
      </c>
      <c r="J131" s="185">
        <v>0.97</v>
      </c>
    </row>
    <row r="132" spans="1:10" ht="18" customHeight="1">
      <c r="A132" s="179"/>
      <c r="B132" s="179"/>
      <c r="C132" s="179"/>
      <c r="D132" s="179"/>
      <c r="E132" s="179" t="s">
        <v>296</v>
      </c>
      <c r="F132" s="185">
        <v>1.03</v>
      </c>
      <c r="G132" s="179"/>
      <c r="H132" s="246" t="s">
        <v>297</v>
      </c>
      <c r="I132" s="246"/>
      <c r="J132" s="185">
        <v>4.9000000000000004</v>
      </c>
    </row>
    <row r="133" spans="1:10" ht="36" customHeight="1" thickBot="1">
      <c r="A133" s="176"/>
      <c r="B133" s="176"/>
      <c r="C133" s="176"/>
      <c r="D133" s="176"/>
      <c r="E133" s="176"/>
      <c r="F133" s="176"/>
      <c r="G133" s="176" t="s">
        <v>298</v>
      </c>
      <c r="H133" s="128">
        <v>116</v>
      </c>
      <c r="I133" s="176" t="s">
        <v>299</v>
      </c>
      <c r="J133" s="177">
        <v>568.4</v>
      </c>
    </row>
    <row r="134" spans="1:10" ht="24" customHeight="1" thickTop="1">
      <c r="A134" s="129"/>
      <c r="B134" s="129"/>
      <c r="C134" s="129"/>
      <c r="D134" s="129"/>
      <c r="E134" s="129"/>
      <c r="F134" s="129"/>
      <c r="G134" s="129"/>
      <c r="H134" s="129"/>
      <c r="I134" s="129"/>
      <c r="J134" s="129"/>
    </row>
    <row r="135" spans="1:10" ht="24" customHeight="1">
      <c r="A135" s="180" t="s">
        <v>61</v>
      </c>
      <c r="B135" s="107" t="s">
        <v>8</v>
      </c>
      <c r="C135" s="180" t="s">
        <v>9</v>
      </c>
      <c r="D135" s="180" t="s">
        <v>10</v>
      </c>
      <c r="E135" s="237" t="s">
        <v>11</v>
      </c>
      <c r="F135" s="237"/>
      <c r="G135" s="109" t="s">
        <v>12</v>
      </c>
      <c r="H135" s="107" t="s">
        <v>13</v>
      </c>
      <c r="I135" s="107" t="s">
        <v>14</v>
      </c>
      <c r="J135" s="107" t="s">
        <v>16</v>
      </c>
    </row>
    <row r="136" spans="1:10" ht="48" customHeight="1">
      <c r="A136" s="181" t="s">
        <v>279</v>
      </c>
      <c r="B136" s="111" t="s">
        <v>52</v>
      </c>
      <c r="C136" s="181" t="s">
        <v>19</v>
      </c>
      <c r="D136" s="181" t="s">
        <v>55</v>
      </c>
      <c r="E136" s="238" t="s">
        <v>20</v>
      </c>
      <c r="F136" s="238"/>
      <c r="G136" s="113" t="s">
        <v>25</v>
      </c>
      <c r="H136" s="114">
        <v>1</v>
      </c>
      <c r="I136" s="115">
        <v>3.87</v>
      </c>
      <c r="J136" s="115">
        <v>3.87</v>
      </c>
    </row>
    <row r="137" spans="1:10" ht="24" customHeight="1">
      <c r="A137" s="182" t="s">
        <v>280</v>
      </c>
      <c r="B137" s="116" t="s">
        <v>281</v>
      </c>
      <c r="C137" s="182" t="s">
        <v>19</v>
      </c>
      <c r="D137" s="182" t="s">
        <v>282</v>
      </c>
      <c r="E137" s="239" t="s">
        <v>283</v>
      </c>
      <c r="F137" s="239"/>
      <c r="G137" s="117" t="s">
        <v>284</v>
      </c>
      <c r="H137" s="118">
        <v>0.04</v>
      </c>
      <c r="I137" s="119">
        <v>17.97</v>
      </c>
      <c r="J137" s="119">
        <v>0.71</v>
      </c>
    </row>
    <row r="138" spans="1:10" ht="25.5">
      <c r="A138" s="182" t="s">
        <v>280</v>
      </c>
      <c r="B138" s="116" t="s">
        <v>285</v>
      </c>
      <c r="C138" s="182" t="s">
        <v>19</v>
      </c>
      <c r="D138" s="182" t="s">
        <v>286</v>
      </c>
      <c r="E138" s="239" t="s">
        <v>283</v>
      </c>
      <c r="F138" s="239"/>
      <c r="G138" s="117" t="s">
        <v>284</v>
      </c>
      <c r="H138" s="118">
        <v>0.04</v>
      </c>
      <c r="I138" s="119">
        <v>13.69</v>
      </c>
      <c r="J138" s="119">
        <v>0.54</v>
      </c>
    </row>
    <row r="139" spans="1:10" ht="14.25" customHeight="1">
      <c r="A139" s="183" t="s">
        <v>287</v>
      </c>
      <c r="B139" s="120" t="s">
        <v>304</v>
      </c>
      <c r="C139" s="183" t="s">
        <v>19</v>
      </c>
      <c r="D139" s="183" t="s">
        <v>305</v>
      </c>
      <c r="E139" s="240" t="s">
        <v>290</v>
      </c>
      <c r="F139" s="240"/>
      <c r="G139" s="122" t="s">
        <v>25</v>
      </c>
      <c r="H139" s="123">
        <v>1.19</v>
      </c>
      <c r="I139" s="124">
        <v>2.19</v>
      </c>
      <c r="J139" s="124">
        <v>2.6</v>
      </c>
    </row>
    <row r="140" spans="1:10" ht="30" customHeight="1">
      <c r="A140" s="183" t="s">
        <v>287</v>
      </c>
      <c r="B140" s="120" t="s">
        <v>291</v>
      </c>
      <c r="C140" s="183" t="s">
        <v>19</v>
      </c>
      <c r="D140" s="183" t="s">
        <v>292</v>
      </c>
      <c r="E140" s="240" t="s">
        <v>290</v>
      </c>
      <c r="F140" s="240"/>
      <c r="G140" s="122" t="s">
        <v>21</v>
      </c>
      <c r="H140" s="123">
        <v>8.9999999999999993E-3</v>
      </c>
      <c r="I140" s="124">
        <v>2.89</v>
      </c>
      <c r="J140" s="124">
        <v>0.02</v>
      </c>
    </row>
    <row r="141" spans="1:10" ht="0.95" customHeight="1">
      <c r="A141" s="179"/>
      <c r="B141" s="179"/>
      <c r="C141" s="179"/>
      <c r="D141" s="179"/>
      <c r="E141" s="179" t="s">
        <v>293</v>
      </c>
      <c r="F141" s="185">
        <v>0.97</v>
      </c>
      <c r="G141" s="179" t="s">
        <v>294</v>
      </c>
      <c r="H141" s="185">
        <v>0</v>
      </c>
      <c r="I141" s="179" t="s">
        <v>295</v>
      </c>
      <c r="J141" s="185">
        <v>0.97</v>
      </c>
    </row>
    <row r="142" spans="1:10" ht="18" customHeight="1">
      <c r="A142" s="179"/>
      <c r="B142" s="179"/>
      <c r="C142" s="179"/>
      <c r="D142" s="179"/>
      <c r="E142" s="179" t="s">
        <v>296</v>
      </c>
      <c r="F142" s="185">
        <v>1.03</v>
      </c>
      <c r="G142" s="179"/>
      <c r="H142" s="246" t="s">
        <v>297</v>
      </c>
      <c r="I142" s="246"/>
      <c r="J142" s="185">
        <v>4.9000000000000004</v>
      </c>
    </row>
    <row r="143" spans="1:10" ht="36" customHeight="1" thickBot="1">
      <c r="A143" s="176"/>
      <c r="B143" s="176"/>
      <c r="C143" s="176"/>
      <c r="D143" s="176"/>
      <c r="E143" s="176"/>
      <c r="F143" s="176"/>
      <c r="G143" s="176" t="s">
        <v>298</v>
      </c>
      <c r="H143" s="128">
        <v>43</v>
      </c>
      <c r="I143" s="176" t="s">
        <v>299</v>
      </c>
      <c r="J143" s="177">
        <v>210.7</v>
      </c>
    </row>
    <row r="144" spans="1:10" ht="24" customHeight="1" thickTop="1">
      <c r="A144" s="129"/>
      <c r="B144" s="129"/>
      <c r="C144" s="129"/>
      <c r="D144" s="129"/>
      <c r="E144" s="129"/>
      <c r="F144" s="129"/>
      <c r="G144" s="129"/>
      <c r="H144" s="129"/>
      <c r="I144" s="129"/>
      <c r="J144" s="129"/>
    </row>
    <row r="145" spans="1:10" ht="24" customHeight="1">
      <c r="A145" s="180" t="s">
        <v>64</v>
      </c>
      <c r="B145" s="107" t="s">
        <v>8</v>
      </c>
      <c r="C145" s="180" t="s">
        <v>9</v>
      </c>
      <c r="D145" s="180" t="s">
        <v>10</v>
      </c>
      <c r="E145" s="237" t="s">
        <v>11</v>
      </c>
      <c r="F145" s="237"/>
      <c r="G145" s="109" t="s">
        <v>12</v>
      </c>
      <c r="H145" s="107" t="s">
        <v>13</v>
      </c>
      <c r="I145" s="107" t="s">
        <v>14</v>
      </c>
      <c r="J145" s="107" t="s">
        <v>16</v>
      </c>
    </row>
    <row r="146" spans="1:10" ht="48" customHeight="1">
      <c r="A146" s="181" t="s">
        <v>279</v>
      </c>
      <c r="B146" s="111" t="s">
        <v>119</v>
      </c>
      <c r="C146" s="181" t="s">
        <v>32</v>
      </c>
      <c r="D146" s="181" t="s">
        <v>120</v>
      </c>
      <c r="E146" s="238" t="s">
        <v>20</v>
      </c>
      <c r="F146" s="238"/>
      <c r="G146" s="113" t="s">
        <v>21</v>
      </c>
      <c r="H146" s="114">
        <v>1</v>
      </c>
      <c r="I146" s="115">
        <v>154.46</v>
      </c>
      <c r="J146" s="115">
        <v>154.46</v>
      </c>
    </row>
    <row r="147" spans="1:10" ht="24" customHeight="1">
      <c r="A147" s="182" t="s">
        <v>280</v>
      </c>
      <c r="B147" s="116" t="s">
        <v>285</v>
      </c>
      <c r="C147" s="182" t="s">
        <v>19</v>
      </c>
      <c r="D147" s="182" t="s">
        <v>286</v>
      </c>
      <c r="E147" s="239" t="s">
        <v>283</v>
      </c>
      <c r="F147" s="239"/>
      <c r="G147" s="117" t="s">
        <v>284</v>
      </c>
      <c r="H147" s="118">
        <v>0.4</v>
      </c>
      <c r="I147" s="119">
        <v>13.69</v>
      </c>
      <c r="J147" s="119">
        <v>5.47</v>
      </c>
    </row>
    <row r="148" spans="1:10" ht="25.5">
      <c r="A148" s="182" t="s">
        <v>280</v>
      </c>
      <c r="B148" s="116" t="s">
        <v>281</v>
      </c>
      <c r="C148" s="182" t="s">
        <v>19</v>
      </c>
      <c r="D148" s="182" t="s">
        <v>282</v>
      </c>
      <c r="E148" s="239" t="s">
        <v>283</v>
      </c>
      <c r="F148" s="239"/>
      <c r="G148" s="117" t="s">
        <v>284</v>
      </c>
      <c r="H148" s="118">
        <v>0.4</v>
      </c>
      <c r="I148" s="119">
        <v>17.97</v>
      </c>
      <c r="J148" s="119">
        <v>7.18</v>
      </c>
    </row>
    <row r="149" spans="1:10" ht="14.25" customHeight="1">
      <c r="A149" s="183" t="s">
        <v>287</v>
      </c>
      <c r="B149" s="120" t="s">
        <v>306</v>
      </c>
      <c r="C149" s="183" t="s">
        <v>32</v>
      </c>
      <c r="D149" s="183" t="s">
        <v>784</v>
      </c>
      <c r="E149" s="240" t="s">
        <v>290</v>
      </c>
      <c r="F149" s="240"/>
      <c r="G149" s="122" t="s">
        <v>307</v>
      </c>
      <c r="H149" s="123">
        <v>1</v>
      </c>
      <c r="I149" s="124">
        <v>141.81</v>
      </c>
      <c r="J149" s="124">
        <v>141.81</v>
      </c>
    </row>
    <row r="150" spans="1:10" ht="30" customHeight="1">
      <c r="A150" s="179"/>
      <c r="B150" s="179"/>
      <c r="C150" s="179"/>
      <c r="D150" s="179"/>
      <c r="E150" s="179" t="s">
        <v>293</v>
      </c>
      <c r="F150" s="185">
        <v>9.77</v>
      </c>
      <c r="G150" s="179" t="s">
        <v>294</v>
      </c>
      <c r="H150" s="185">
        <v>0</v>
      </c>
      <c r="I150" s="179" t="s">
        <v>295</v>
      </c>
      <c r="J150" s="185">
        <v>9.77</v>
      </c>
    </row>
    <row r="151" spans="1:10" ht="0.95" customHeight="1">
      <c r="A151" s="179"/>
      <c r="B151" s="179"/>
      <c r="C151" s="179"/>
      <c r="D151" s="179"/>
      <c r="E151" s="179" t="s">
        <v>296</v>
      </c>
      <c r="F151" s="185">
        <v>41.44</v>
      </c>
      <c r="G151" s="179"/>
      <c r="H151" s="246" t="s">
        <v>297</v>
      </c>
      <c r="I151" s="246"/>
      <c r="J151" s="185">
        <v>195.9</v>
      </c>
    </row>
    <row r="152" spans="1:10" ht="18" customHeight="1" thickBot="1">
      <c r="A152" s="176"/>
      <c r="B152" s="176"/>
      <c r="C152" s="176"/>
      <c r="D152" s="176"/>
      <c r="E152" s="176"/>
      <c r="F152" s="176"/>
      <c r="G152" s="176" t="s">
        <v>298</v>
      </c>
      <c r="H152" s="128">
        <v>2</v>
      </c>
      <c r="I152" s="176" t="s">
        <v>299</v>
      </c>
      <c r="J152" s="177">
        <v>391.8</v>
      </c>
    </row>
    <row r="153" spans="1:10" ht="36" customHeight="1" thickTop="1">
      <c r="A153" s="129"/>
      <c r="B153" s="129"/>
      <c r="C153" s="129"/>
      <c r="D153" s="129"/>
      <c r="E153" s="129"/>
      <c r="F153" s="129"/>
      <c r="G153" s="129"/>
      <c r="H153" s="129"/>
      <c r="I153" s="129"/>
      <c r="J153" s="129"/>
    </row>
    <row r="154" spans="1:10" ht="24" customHeight="1">
      <c r="A154" s="180" t="s">
        <v>65</v>
      </c>
      <c r="B154" s="107" t="s">
        <v>8</v>
      </c>
      <c r="C154" s="180" t="s">
        <v>9</v>
      </c>
      <c r="D154" s="180" t="s">
        <v>10</v>
      </c>
      <c r="E154" s="237" t="s">
        <v>11</v>
      </c>
      <c r="F154" s="237"/>
      <c r="G154" s="109" t="s">
        <v>12</v>
      </c>
      <c r="H154" s="107" t="s">
        <v>13</v>
      </c>
      <c r="I154" s="107" t="s">
        <v>14</v>
      </c>
      <c r="J154" s="107" t="s">
        <v>16</v>
      </c>
    </row>
    <row r="155" spans="1:10" ht="24" customHeight="1">
      <c r="A155" s="181" t="s">
        <v>279</v>
      </c>
      <c r="B155" s="111" t="s">
        <v>308</v>
      </c>
      <c r="C155" s="181" t="s">
        <v>19</v>
      </c>
      <c r="D155" s="181" t="s">
        <v>508</v>
      </c>
      <c r="E155" s="238" t="s">
        <v>20</v>
      </c>
      <c r="F155" s="238"/>
      <c r="G155" s="113" t="s">
        <v>21</v>
      </c>
      <c r="H155" s="114">
        <v>1</v>
      </c>
      <c r="I155" s="115">
        <v>25.34</v>
      </c>
      <c r="J155" s="115">
        <v>25.34</v>
      </c>
    </row>
    <row r="156" spans="1:10" ht="48" customHeight="1">
      <c r="A156" s="182" t="s">
        <v>280</v>
      </c>
      <c r="B156" s="116" t="s">
        <v>281</v>
      </c>
      <c r="C156" s="182" t="s">
        <v>19</v>
      </c>
      <c r="D156" s="182" t="s">
        <v>282</v>
      </c>
      <c r="E156" s="239" t="s">
        <v>283</v>
      </c>
      <c r="F156" s="239"/>
      <c r="G156" s="117" t="s">
        <v>284</v>
      </c>
      <c r="H156" s="118">
        <v>0.49669999999999997</v>
      </c>
      <c r="I156" s="119">
        <v>17.97</v>
      </c>
      <c r="J156" s="119">
        <v>8.92</v>
      </c>
    </row>
    <row r="157" spans="1:10" ht="24" customHeight="1">
      <c r="A157" s="182" t="s">
        <v>280</v>
      </c>
      <c r="B157" s="116" t="s">
        <v>285</v>
      </c>
      <c r="C157" s="182" t="s">
        <v>19</v>
      </c>
      <c r="D157" s="182" t="s">
        <v>286</v>
      </c>
      <c r="E157" s="239" t="s">
        <v>283</v>
      </c>
      <c r="F157" s="239"/>
      <c r="G157" s="117" t="s">
        <v>284</v>
      </c>
      <c r="H157" s="118">
        <v>0.49669999999999997</v>
      </c>
      <c r="I157" s="119">
        <v>13.69</v>
      </c>
      <c r="J157" s="119">
        <v>6.79</v>
      </c>
    </row>
    <row r="158" spans="1:10" ht="38.25">
      <c r="A158" s="183" t="s">
        <v>287</v>
      </c>
      <c r="B158" s="120" t="s">
        <v>309</v>
      </c>
      <c r="C158" s="183" t="s">
        <v>19</v>
      </c>
      <c r="D158" s="183" t="s">
        <v>310</v>
      </c>
      <c r="E158" s="240" t="s">
        <v>290</v>
      </c>
      <c r="F158" s="240"/>
      <c r="G158" s="122" t="s">
        <v>21</v>
      </c>
      <c r="H158" s="123">
        <v>2</v>
      </c>
      <c r="I158" s="124">
        <v>0.12</v>
      </c>
      <c r="J158" s="124">
        <v>0.24</v>
      </c>
    </row>
    <row r="159" spans="1:10" ht="14.25" customHeight="1">
      <c r="A159" s="183" t="s">
        <v>287</v>
      </c>
      <c r="B159" s="120" t="s">
        <v>311</v>
      </c>
      <c r="C159" s="183" t="s">
        <v>19</v>
      </c>
      <c r="D159" s="183" t="s">
        <v>312</v>
      </c>
      <c r="E159" s="240" t="s">
        <v>290</v>
      </c>
      <c r="F159" s="240"/>
      <c r="G159" s="122" t="s">
        <v>21</v>
      </c>
      <c r="H159" s="123">
        <v>1</v>
      </c>
      <c r="I159" s="124">
        <v>9.39</v>
      </c>
      <c r="J159" s="124">
        <v>9.39</v>
      </c>
    </row>
    <row r="160" spans="1:10" ht="30" customHeight="1">
      <c r="A160" s="179"/>
      <c r="B160" s="179"/>
      <c r="C160" s="179"/>
      <c r="D160" s="179"/>
      <c r="E160" s="179" t="s">
        <v>293</v>
      </c>
      <c r="F160" s="185">
        <v>12.13</v>
      </c>
      <c r="G160" s="179" t="s">
        <v>294</v>
      </c>
      <c r="H160" s="185">
        <v>0</v>
      </c>
      <c r="I160" s="179" t="s">
        <v>295</v>
      </c>
      <c r="J160" s="185">
        <v>12.13</v>
      </c>
    </row>
    <row r="161" spans="1:10" ht="0.95" customHeight="1">
      <c r="A161" s="179"/>
      <c r="B161" s="179"/>
      <c r="C161" s="179"/>
      <c r="D161" s="179"/>
      <c r="E161" s="179" t="s">
        <v>296</v>
      </c>
      <c r="F161" s="185">
        <v>6.79</v>
      </c>
      <c r="G161" s="179"/>
      <c r="H161" s="246" t="s">
        <v>297</v>
      </c>
      <c r="I161" s="246"/>
      <c r="J161" s="185">
        <v>32.130000000000003</v>
      </c>
    </row>
    <row r="162" spans="1:10" ht="18" customHeight="1" thickBot="1">
      <c r="A162" s="176"/>
      <c r="B162" s="176"/>
      <c r="C162" s="176"/>
      <c r="D162" s="176"/>
      <c r="E162" s="176"/>
      <c r="F162" s="176"/>
      <c r="G162" s="176" t="s">
        <v>298</v>
      </c>
      <c r="H162" s="128">
        <v>141</v>
      </c>
      <c r="I162" s="176" t="s">
        <v>299</v>
      </c>
      <c r="J162" s="177">
        <v>4530.33</v>
      </c>
    </row>
    <row r="163" spans="1:10" ht="36" customHeight="1" thickTop="1">
      <c r="A163" s="129"/>
      <c r="B163" s="129"/>
      <c r="C163" s="129"/>
      <c r="D163" s="129"/>
      <c r="E163" s="129"/>
      <c r="F163" s="129"/>
      <c r="G163" s="129"/>
      <c r="H163" s="129"/>
      <c r="I163" s="129"/>
      <c r="J163" s="129"/>
    </row>
    <row r="164" spans="1:10" ht="24" customHeight="1">
      <c r="A164" s="180" t="s">
        <v>66</v>
      </c>
      <c r="B164" s="107" t="s">
        <v>8</v>
      </c>
      <c r="C164" s="180" t="s">
        <v>9</v>
      </c>
      <c r="D164" s="180" t="s">
        <v>10</v>
      </c>
      <c r="E164" s="237" t="s">
        <v>11</v>
      </c>
      <c r="F164" s="237"/>
      <c r="G164" s="109" t="s">
        <v>12</v>
      </c>
      <c r="H164" s="107" t="s">
        <v>13</v>
      </c>
      <c r="I164" s="107" t="s">
        <v>14</v>
      </c>
      <c r="J164" s="107" t="s">
        <v>16</v>
      </c>
    </row>
    <row r="165" spans="1:10" ht="24" customHeight="1">
      <c r="A165" s="181" t="s">
        <v>279</v>
      </c>
      <c r="B165" s="111" t="s">
        <v>67</v>
      </c>
      <c r="C165" s="181" t="s">
        <v>32</v>
      </c>
      <c r="D165" s="181" t="s">
        <v>68</v>
      </c>
      <c r="E165" s="238" t="s">
        <v>20</v>
      </c>
      <c r="F165" s="238"/>
      <c r="G165" s="113" t="s">
        <v>21</v>
      </c>
      <c r="H165" s="114">
        <v>1</v>
      </c>
      <c r="I165" s="115">
        <v>2.77</v>
      </c>
      <c r="J165" s="115">
        <v>2.77</v>
      </c>
    </row>
    <row r="166" spans="1:10" ht="48" customHeight="1">
      <c r="A166" s="182" t="s">
        <v>280</v>
      </c>
      <c r="B166" s="116" t="s">
        <v>285</v>
      </c>
      <c r="C166" s="182" t="s">
        <v>19</v>
      </c>
      <c r="D166" s="182" t="s">
        <v>286</v>
      </c>
      <c r="E166" s="239" t="s">
        <v>283</v>
      </c>
      <c r="F166" s="239"/>
      <c r="G166" s="117" t="s">
        <v>284</v>
      </c>
      <c r="H166" s="118">
        <v>0.05</v>
      </c>
      <c r="I166" s="119">
        <v>13.69</v>
      </c>
      <c r="J166" s="119">
        <v>0.68</v>
      </c>
    </row>
    <row r="167" spans="1:10" ht="24" customHeight="1">
      <c r="A167" s="182" t="s">
        <v>280</v>
      </c>
      <c r="B167" s="116" t="s">
        <v>281</v>
      </c>
      <c r="C167" s="182" t="s">
        <v>19</v>
      </c>
      <c r="D167" s="182" t="s">
        <v>282</v>
      </c>
      <c r="E167" s="239" t="s">
        <v>283</v>
      </c>
      <c r="F167" s="239"/>
      <c r="G167" s="117" t="s">
        <v>284</v>
      </c>
      <c r="H167" s="118">
        <v>0.05</v>
      </c>
      <c r="I167" s="119">
        <v>17.97</v>
      </c>
      <c r="J167" s="119">
        <v>0.89</v>
      </c>
    </row>
    <row r="168" spans="1:10" ht="38.25">
      <c r="A168" s="183" t="s">
        <v>287</v>
      </c>
      <c r="B168" s="120" t="s">
        <v>313</v>
      </c>
      <c r="C168" s="183" t="s">
        <v>19</v>
      </c>
      <c r="D168" s="183" t="s">
        <v>68</v>
      </c>
      <c r="E168" s="240" t="s">
        <v>290</v>
      </c>
      <c r="F168" s="240"/>
      <c r="G168" s="122" t="s">
        <v>21</v>
      </c>
      <c r="H168" s="123">
        <v>1</v>
      </c>
      <c r="I168" s="124">
        <v>1.2</v>
      </c>
      <c r="J168" s="124">
        <v>1.2</v>
      </c>
    </row>
    <row r="169" spans="1:10" ht="14.25" customHeight="1">
      <c r="A169" s="179"/>
      <c r="B169" s="179"/>
      <c r="C169" s="179"/>
      <c r="D169" s="179"/>
      <c r="E169" s="179" t="s">
        <v>293</v>
      </c>
      <c r="F169" s="185">
        <v>1.21</v>
      </c>
      <c r="G169" s="179" t="s">
        <v>294</v>
      </c>
      <c r="H169" s="185">
        <v>0</v>
      </c>
      <c r="I169" s="179" t="s">
        <v>295</v>
      </c>
      <c r="J169" s="185">
        <v>1.21</v>
      </c>
    </row>
    <row r="170" spans="1:10" ht="30" customHeight="1">
      <c r="A170" s="179"/>
      <c r="B170" s="179"/>
      <c r="C170" s="179"/>
      <c r="D170" s="179"/>
      <c r="E170" s="179" t="s">
        <v>296</v>
      </c>
      <c r="F170" s="185">
        <v>0.74</v>
      </c>
      <c r="G170" s="179"/>
      <c r="H170" s="246" t="s">
        <v>297</v>
      </c>
      <c r="I170" s="246"/>
      <c r="J170" s="185">
        <v>3.51</v>
      </c>
    </row>
    <row r="171" spans="1:10" ht="0.95" customHeight="1" thickBot="1">
      <c r="A171" s="176"/>
      <c r="B171" s="176"/>
      <c r="C171" s="176"/>
      <c r="D171" s="176"/>
      <c r="E171" s="176"/>
      <c r="F171" s="176"/>
      <c r="G171" s="176" t="s">
        <v>298</v>
      </c>
      <c r="H171" s="128">
        <v>333</v>
      </c>
      <c r="I171" s="176" t="s">
        <v>299</v>
      </c>
      <c r="J171" s="177">
        <v>1168.83</v>
      </c>
    </row>
    <row r="172" spans="1:10" ht="18" customHeight="1" thickTop="1">
      <c r="A172" s="129"/>
      <c r="B172" s="129"/>
      <c r="C172" s="129"/>
      <c r="D172" s="129"/>
      <c r="E172" s="129"/>
      <c r="F172" s="129"/>
      <c r="G172" s="129"/>
      <c r="H172" s="129"/>
      <c r="I172" s="129"/>
      <c r="J172" s="129"/>
    </row>
    <row r="173" spans="1:10" ht="24" customHeight="1">
      <c r="A173" s="180" t="s">
        <v>69</v>
      </c>
      <c r="B173" s="107" t="s">
        <v>8</v>
      </c>
      <c r="C173" s="180" t="s">
        <v>9</v>
      </c>
      <c r="D173" s="180" t="s">
        <v>10</v>
      </c>
      <c r="E173" s="237" t="s">
        <v>11</v>
      </c>
      <c r="F173" s="237"/>
      <c r="G173" s="109" t="s">
        <v>12</v>
      </c>
      <c r="H173" s="107" t="s">
        <v>13</v>
      </c>
      <c r="I173" s="107" t="s">
        <v>14</v>
      </c>
      <c r="J173" s="107" t="s">
        <v>16</v>
      </c>
    </row>
    <row r="174" spans="1:10" ht="24" customHeight="1">
      <c r="A174" s="181" t="s">
        <v>279</v>
      </c>
      <c r="B174" s="111" t="s">
        <v>31</v>
      </c>
      <c r="C174" s="181" t="s">
        <v>32</v>
      </c>
      <c r="D174" s="181" t="s">
        <v>33</v>
      </c>
      <c r="E174" s="238" t="s">
        <v>20</v>
      </c>
      <c r="F174" s="238"/>
      <c r="G174" s="113" t="s">
        <v>21</v>
      </c>
      <c r="H174" s="114">
        <v>1</v>
      </c>
      <c r="I174" s="115">
        <v>19.39</v>
      </c>
      <c r="J174" s="115">
        <v>19.39</v>
      </c>
    </row>
    <row r="175" spans="1:10" ht="24" customHeight="1">
      <c r="A175" s="182" t="s">
        <v>280</v>
      </c>
      <c r="B175" s="116" t="s">
        <v>285</v>
      </c>
      <c r="C175" s="182" t="s">
        <v>19</v>
      </c>
      <c r="D175" s="182" t="s">
        <v>286</v>
      </c>
      <c r="E175" s="239" t="s">
        <v>283</v>
      </c>
      <c r="F175" s="239"/>
      <c r="G175" s="117" t="s">
        <v>284</v>
      </c>
      <c r="H175" s="118">
        <v>0.215</v>
      </c>
      <c r="I175" s="119">
        <v>13.69</v>
      </c>
      <c r="J175" s="119">
        <v>2.94</v>
      </c>
    </row>
    <row r="176" spans="1:10" ht="24" customHeight="1">
      <c r="A176" s="182" t="s">
        <v>280</v>
      </c>
      <c r="B176" s="116" t="s">
        <v>281</v>
      </c>
      <c r="C176" s="182" t="s">
        <v>19</v>
      </c>
      <c r="D176" s="182" t="s">
        <v>282</v>
      </c>
      <c r="E176" s="239" t="s">
        <v>283</v>
      </c>
      <c r="F176" s="239"/>
      <c r="G176" s="117" t="s">
        <v>284</v>
      </c>
      <c r="H176" s="118">
        <v>0.215</v>
      </c>
      <c r="I176" s="119">
        <v>17.97</v>
      </c>
      <c r="J176" s="119">
        <v>3.86</v>
      </c>
    </row>
    <row r="177" spans="1:10" ht="25.5">
      <c r="A177" s="183" t="s">
        <v>287</v>
      </c>
      <c r="B177" s="120" t="s">
        <v>314</v>
      </c>
      <c r="C177" s="183" t="s">
        <v>19</v>
      </c>
      <c r="D177" s="183" t="s">
        <v>315</v>
      </c>
      <c r="E177" s="240" t="s">
        <v>290</v>
      </c>
      <c r="F177" s="240"/>
      <c r="G177" s="122" t="s">
        <v>21</v>
      </c>
      <c r="H177" s="123">
        <v>1</v>
      </c>
      <c r="I177" s="124">
        <v>12.59</v>
      </c>
      <c r="J177" s="124">
        <v>12.59</v>
      </c>
    </row>
    <row r="178" spans="1:10" ht="14.25" customHeight="1">
      <c r="A178" s="179"/>
      <c r="B178" s="179"/>
      <c r="C178" s="179"/>
      <c r="D178" s="179"/>
      <c r="E178" s="179" t="s">
        <v>293</v>
      </c>
      <c r="F178" s="185">
        <v>5.24</v>
      </c>
      <c r="G178" s="179" t="s">
        <v>294</v>
      </c>
      <c r="H178" s="185">
        <v>0</v>
      </c>
      <c r="I178" s="179" t="s">
        <v>295</v>
      </c>
      <c r="J178" s="185">
        <v>5.24</v>
      </c>
    </row>
    <row r="179" spans="1:10" ht="30" customHeight="1">
      <c r="A179" s="179"/>
      <c r="B179" s="179"/>
      <c r="C179" s="179"/>
      <c r="D179" s="179"/>
      <c r="E179" s="179" t="s">
        <v>296</v>
      </c>
      <c r="F179" s="185">
        <v>5.2</v>
      </c>
      <c r="G179" s="179"/>
      <c r="H179" s="246" t="s">
        <v>297</v>
      </c>
      <c r="I179" s="246"/>
      <c r="J179" s="185">
        <v>24.59</v>
      </c>
    </row>
    <row r="180" spans="1:10" ht="0.95" customHeight="1" thickBot="1">
      <c r="A180" s="176"/>
      <c r="B180" s="176"/>
      <c r="C180" s="176"/>
      <c r="D180" s="176"/>
      <c r="E180" s="176"/>
      <c r="F180" s="176"/>
      <c r="G180" s="176" t="s">
        <v>298</v>
      </c>
      <c r="H180" s="128">
        <v>58</v>
      </c>
      <c r="I180" s="176" t="s">
        <v>299</v>
      </c>
      <c r="J180" s="177">
        <v>1426.22</v>
      </c>
    </row>
    <row r="181" spans="1:10" ht="18" customHeight="1" thickTop="1">
      <c r="A181" s="129"/>
      <c r="B181" s="129"/>
      <c r="C181" s="129"/>
      <c r="D181" s="129"/>
      <c r="E181" s="129"/>
      <c r="F181" s="129"/>
      <c r="G181" s="129"/>
      <c r="H181" s="129"/>
      <c r="I181" s="129"/>
      <c r="J181" s="129"/>
    </row>
    <row r="182" spans="1:10" ht="36" customHeight="1">
      <c r="A182" s="180" t="s">
        <v>72</v>
      </c>
      <c r="B182" s="107" t="s">
        <v>8</v>
      </c>
      <c r="C182" s="180" t="s">
        <v>9</v>
      </c>
      <c r="D182" s="180" t="s">
        <v>10</v>
      </c>
      <c r="E182" s="237" t="s">
        <v>11</v>
      </c>
      <c r="F182" s="237"/>
      <c r="G182" s="109" t="s">
        <v>12</v>
      </c>
      <c r="H182" s="107" t="s">
        <v>13</v>
      </c>
      <c r="I182" s="107" t="s">
        <v>14</v>
      </c>
      <c r="J182" s="107" t="s">
        <v>16</v>
      </c>
    </row>
    <row r="183" spans="1:10" ht="24" customHeight="1">
      <c r="A183" s="181" t="s">
        <v>279</v>
      </c>
      <c r="B183" s="111" t="s">
        <v>160</v>
      </c>
      <c r="C183" s="181" t="s">
        <v>58</v>
      </c>
      <c r="D183" s="181" t="s">
        <v>161</v>
      </c>
      <c r="E183" s="238" t="s">
        <v>60</v>
      </c>
      <c r="F183" s="238"/>
      <c r="G183" s="113" t="s">
        <v>21</v>
      </c>
      <c r="H183" s="114">
        <v>1</v>
      </c>
      <c r="I183" s="115">
        <v>6.7</v>
      </c>
      <c r="J183" s="115">
        <v>6.7</v>
      </c>
    </row>
    <row r="184" spans="1:10" ht="24" customHeight="1">
      <c r="A184" s="182" t="s">
        <v>280</v>
      </c>
      <c r="B184" s="116" t="s">
        <v>316</v>
      </c>
      <c r="C184" s="182" t="s">
        <v>58</v>
      </c>
      <c r="D184" s="182" t="s">
        <v>317</v>
      </c>
      <c r="E184" s="239" t="s">
        <v>60</v>
      </c>
      <c r="F184" s="239"/>
      <c r="G184" s="117" t="s">
        <v>284</v>
      </c>
      <c r="H184" s="118">
        <v>0.2</v>
      </c>
      <c r="I184" s="119">
        <v>13.44</v>
      </c>
      <c r="J184" s="119">
        <v>2.68</v>
      </c>
    </row>
    <row r="185" spans="1:10" ht="36" customHeight="1">
      <c r="A185" s="182" t="s">
        <v>280</v>
      </c>
      <c r="B185" s="116" t="s">
        <v>318</v>
      </c>
      <c r="C185" s="182" t="s">
        <v>58</v>
      </c>
      <c r="D185" s="182" t="s">
        <v>282</v>
      </c>
      <c r="E185" s="239" t="s">
        <v>60</v>
      </c>
      <c r="F185" s="239"/>
      <c r="G185" s="117" t="s">
        <v>284</v>
      </c>
      <c r="H185" s="118">
        <v>0.2</v>
      </c>
      <c r="I185" s="119">
        <v>16.91</v>
      </c>
      <c r="J185" s="119">
        <v>3.38</v>
      </c>
    </row>
    <row r="186" spans="1:10" ht="24" customHeight="1">
      <c r="A186" s="183" t="s">
        <v>287</v>
      </c>
      <c r="B186" s="120" t="s">
        <v>319</v>
      </c>
      <c r="C186" s="183" t="s">
        <v>58</v>
      </c>
      <c r="D186" s="183" t="s">
        <v>320</v>
      </c>
      <c r="E186" s="240" t="s">
        <v>290</v>
      </c>
      <c r="F186" s="240"/>
      <c r="G186" s="122" t="s">
        <v>21</v>
      </c>
      <c r="H186" s="123">
        <v>1</v>
      </c>
      <c r="I186" s="124">
        <v>0.64</v>
      </c>
      <c r="J186" s="124">
        <v>0.64</v>
      </c>
    </row>
    <row r="187" spans="1:10">
      <c r="A187" s="179"/>
      <c r="B187" s="179"/>
      <c r="C187" s="179"/>
      <c r="D187" s="179"/>
      <c r="E187" s="179" t="s">
        <v>293</v>
      </c>
      <c r="F187" s="185">
        <v>4.74</v>
      </c>
      <c r="G187" s="179" t="s">
        <v>294</v>
      </c>
      <c r="H187" s="185">
        <v>0</v>
      </c>
      <c r="I187" s="179" t="s">
        <v>295</v>
      </c>
      <c r="J187" s="185">
        <v>4.74</v>
      </c>
    </row>
    <row r="188" spans="1:10" ht="14.25" customHeight="1">
      <c r="A188" s="179"/>
      <c r="B188" s="179"/>
      <c r="C188" s="179"/>
      <c r="D188" s="179"/>
      <c r="E188" s="179" t="s">
        <v>296</v>
      </c>
      <c r="F188" s="185">
        <v>1.79</v>
      </c>
      <c r="G188" s="179"/>
      <c r="H188" s="246" t="s">
        <v>297</v>
      </c>
      <c r="I188" s="246"/>
      <c r="J188" s="185">
        <v>8.49</v>
      </c>
    </row>
    <row r="189" spans="1:10" ht="30" customHeight="1" thickBot="1">
      <c r="A189" s="176"/>
      <c r="B189" s="176"/>
      <c r="C189" s="176"/>
      <c r="D189" s="176"/>
      <c r="E189" s="176"/>
      <c r="F189" s="176"/>
      <c r="G189" s="176" t="s">
        <v>298</v>
      </c>
      <c r="H189" s="128">
        <v>30</v>
      </c>
      <c r="I189" s="176" t="s">
        <v>299</v>
      </c>
      <c r="J189" s="177">
        <v>254.7</v>
      </c>
    </row>
    <row r="190" spans="1:10" ht="0.95" customHeight="1" thickTop="1">
      <c r="A190" s="129"/>
      <c r="B190" s="129"/>
      <c r="C190" s="129"/>
      <c r="D190" s="129"/>
      <c r="E190" s="129"/>
      <c r="F190" s="129"/>
      <c r="G190" s="129"/>
      <c r="H190" s="129"/>
      <c r="I190" s="129"/>
      <c r="J190" s="129"/>
    </row>
    <row r="191" spans="1:10" ht="18" customHeight="1">
      <c r="A191" s="180" t="s">
        <v>325</v>
      </c>
      <c r="B191" s="107" t="s">
        <v>8</v>
      </c>
      <c r="C191" s="180" t="s">
        <v>9</v>
      </c>
      <c r="D191" s="180" t="s">
        <v>10</v>
      </c>
      <c r="E191" s="237" t="s">
        <v>11</v>
      </c>
      <c r="F191" s="237"/>
      <c r="G191" s="109" t="s">
        <v>12</v>
      </c>
      <c r="H191" s="107" t="s">
        <v>13</v>
      </c>
      <c r="I191" s="107" t="s">
        <v>14</v>
      </c>
      <c r="J191" s="107" t="s">
        <v>16</v>
      </c>
    </row>
    <row r="192" spans="1:10" ht="36" customHeight="1">
      <c r="A192" s="181" t="s">
        <v>279</v>
      </c>
      <c r="B192" s="111" t="s">
        <v>41</v>
      </c>
      <c r="C192" s="181" t="s">
        <v>19</v>
      </c>
      <c r="D192" s="181" t="s">
        <v>42</v>
      </c>
      <c r="E192" s="238" t="s">
        <v>20</v>
      </c>
      <c r="F192" s="238"/>
      <c r="G192" s="113" t="s">
        <v>21</v>
      </c>
      <c r="H192" s="114">
        <v>1</v>
      </c>
      <c r="I192" s="115">
        <v>52.77</v>
      </c>
      <c r="J192" s="115">
        <v>52.77</v>
      </c>
    </row>
    <row r="193" spans="1:10" ht="24" customHeight="1">
      <c r="A193" s="182" t="s">
        <v>280</v>
      </c>
      <c r="B193" s="116" t="s">
        <v>281</v>
      </c>
      <c r="C193" s="182" t="s">
        <v>19</v>
      </c>
      <c r="D193" s="182" t="s">
        <v>282</v>
      </c>
      <c r="E193" s="239" t="s">
        <v>283</v>
      </c>
      <c r="F193" s="239"/>
      <c r="G193" s="117" t="s">
        <v>284</v>
      </c>
      <c r="H193" s="118">
        <v>7.0000000000000007E-2</v>
      </c>
      <c r="I193" s="119">
        <v>17.97</v>
      </c>
      <c r="J193" s="119">
        <v>1.25</v>
      </c>
    </row>
    <row r="194" spans="1:10" ht="24" customHeight="1">
      <c r="A194" s="182" t="s">
        <v>280</v>
      </c>
      <c r="B194" s="116" t="s">
        <v>285</v>
      </c>
      <c r="C194" s="182" t="s">
        <v>19</v>
      </c>
      <c r="D194" s="182" t="s">
        <v>286</v>
      </c>
      <c r="E194" s="239" t="s">
        <v>283</v>
      </c>
      <c r="F194" s="239"/>
      <c r="G194" s="117" t="s">
        <v>284</v>
      </c>
      <c r="H194" s="118">
        <v>7.0000000000000007E-2</v>
      </c>
      <c r="I194" s="119">
        <v>13.69</v>
      </c>
      <c r="J194" s="119">
        <v>0.95</v>
      </c>
    </row>
    <row r="195" spans="1:10" ht="36" customHeight="1">
      <c r="A195" s="183" t="s">
        <v>287</v>
      </c>
      <c r="B195" s="120" t="s">
        <v>321</v>
      </c>
      <c r="C195" s="183" t="s">
        <v>19</v>
      </c>
      <c r="D195" s="183" t="s">
        <v>322</v>
      </c>
      <c r="E195" s="240" t="s">
        <v>290</v>
      </c>
      <c r="F195" s="240"/>
      <c r="G195" s="122" t="s">
        <v>21</v>
      </c>
      <c r="H195" s="123">
        <v>1</v>
      </c>
      <c r="I195" s="124">
        <v>49.39</v>
      </c>
      <c r="J195" s="124">
        <v>49.39</v>
      </c>
    </row>
    <row r="196" spans="1:10" ht="25.5">
      <c r="A196" s="183" t="s">
        <v>287</v>
      </c>
      <c r="B196" s="120" t="s">
        <v>323</v>
      </c>
      <c r="C196" s="183" t="s">
        <v>19</v>
      </c>
      <c r="D196" s="183" t="s">
        <v>324</v>
      </c>
      <c r="E196" s="240" t="s">
        <v>290</v>
      </c>
      <c r="F196" s="240"/>
      <c r="G196" s="122" t="s">
        <v>21</v>
      </c>
      <c r="H196" s="123">
        <v>2</v>
      </c>
      <c r="I196" s="124">
        <v>0.59</v>
      </c>
      <c r="J196" s="124">
        <v>1.18</v>
      </c>
    </row>
    <row r="197" spans="1:10" ht="14.25" customHeight="1">
      <c r="A197" s="179"/>
      <c r="B197" s="179"/>
      <c r="C197" s="179"/>
      <c r="D197" s="179"/>
      <c r="E197" s="179" t="s">
        <v>293</v>
      </c>
      <c r="F197" s="185">
        <v>1.7</v>
      </c>
      <c r="G197" s="179" t="s">
        <v>294</v>
      </c>
      <c r="H197" s="185">
        <v>0</v>
      </c>
      <c r="I197" s="179" t="s">
        <v>295</v>
      </c>
      <c r="J197" s="185">
        <v>1.7</v>
      </c>
    </row>
    <row r="198" spans="1:10" ht="30" customHeight="1">
      <c r="A198" s="179"/>
      <c r="B198" s="179"/>
      <c r="C198" s="179"/>
      <c r="D198" s="179"/>
      <c r="E198" s="179" t="s">
        <v>296</v>
      </c>
      <c r="F198" s="185">
        <v>14.15</v>
      </c>
      <c r="G198" s="179"/>
      <c r="H198" s="246" t="s">
        <v>297</v>
      </c>
      <c r="I198" s="246"/>
      <c r="J198" s="185">
        <v>66.92</v>
      </c>
    </row>
    <row r="199" spans="1:10" ht="0.95" customHeight="1" thickBot="1">
      <c r="A199" s="176"/>
      <c r="B199" s="176"/>
      <c r="C199" s="176"/>
      <c r="D199" s="176"/>
      <c r="E199" s="176"/>
      <c r="F199" s="176"/>
      <c r="G199" s="176" t="s">
        <v>298</v>
      </c>
      <c r="H199" s="128">
        <v>3</v>
      </c>
      <c r="I199" s="176" t="s">
        <v>299</v>
      </c>
      <c r="J199" s="177">
        <v>200.76</v>
      </c>
    </row>
    <row r="200" spans="1:10" ht="18" customHeight="1" thickTop="1">
      <c r="A200" s="129"/>
      <c r="B200" s="129"/>
      <c r="C200" s="129"/>
      <c r="D200" s="129"/>
      <c r="E200" s="129"/>
      <c r="F200" s="129"/>
      <c r="G200" s="129"/>
      <c r="H200" s="129"/>
      <c r="I200" s="129"/>
      <c r="J200" s="129"/>
    </row>
    <row r="201" spans="1:10" ht="24" customHeight="1">
      <c r="A201" s="180" t="s">
        <v>328</v>
      </c>
      <c r="B201" s="107" t="s">
        <v>8</v>
      </c>
      <c r="C201" s="180" t="s">
        <v>9</v>
      </c>
      <c r="D201" s="180" t="s">
        <v>10</v>
      </c>
      <c r="E201" s="237" t="s">
        <v>11</v>
      </c>
      <c r="F201" s="237"/>
      <c r="G201" s="109" t="s">
        <v>12</v>
      </c>
      <c r="H201" s="107" t="s">
        <v>13</v>
      </c>
      <c r="I201" s="107" t="s">
        <v>14</v>
      </c>
      <c r="J201" s="107" t="s">
        <v>16</v>
      </c>
    </row>
    <row r="202" spans="1:10" ht="24" customHeight="1">
      <c r="A202" s="181" t="s">
        <v>279</v>
      </c>
      <c r="B202" s="111" t="s">
        <v>46</v>
      </c>
      <c r="C202" s="181" t="s">
        <v>19</v>
      </c>
      <c r="D202" s="181" t="s">
        <v>47</v>
      </c>
      <c r="E202" s="238" t="s">
        <v>20</v>
      </c>
      <c r="F202" s="238"/>
      <c r="G202" s="113" t="s">
        <v>21</v>
      </c>
      <c r="H202" s="114">
        <v>1</v>
      </c>
      <c r="I202" s="115">
        <v>53.57</v>
      </c>
      <c r="J202" s="115">
        <v>53.57</v>
      </c>
    </row>
    <row r="203" spans="1:10" ht="24" customHeight="1">
      <c r="A203" s="182" t="s">
        <v>280</v>
      </c>
      <c r="B203" s="116" t="s">
        <v>281</v>
      </c>
      <c r="C203" s="182" t="s">
        <v>19</v>
      </c>
      <c r="D203" s="182" t="s">
        <v>282</v>
      </c>
      <c r="E203" s="239" t="s">
        <v>283</v>
      </c>
      <c r="F203" s="239"/>
      <c r="G203" s="117" t="s">
        <v>284</v>
      </c>
      <c r="H203" s="118">
        <v>9.5000000000000001E-2</v>
      </c>
      <c r="I203" s="119">
        <v>17.97</v>
      </c>
      <c r="J203" s="119">
        <v>1.7</v>
      </c>
    </row>
    <row r="204" spans="1:10" ht="24" customHeight="1">
      <c r="A204" s="182" t="s">
        <v>280</v>
      </c>
      <c r="B204" s="116" t="s">
        <v>285</v>
      </c>
      <c r="C204" s="182" t="s">
        <v>19</v>
      </c>
      <c r="D204" s="182" t="s">
        <v>286</v>
      </c>
      <c r="E204" s="239" t="s">
        <v>283</v>
      </c>
      <c r="F204" s="239"/>
      <c r="G204" s="117" t="s">
        <v>284</v>
      </c>
      <c r="H204" s="118">
        <v>9.5000000000000001E-2</v>
      </c>
      <c r="I204" s="119">
        <v>13.69</v>
      </c>
      <c r="J204" s="119">
        <v>1.3</v>
      </c>
    </row>
    <row r="205" spans="1:10">
      <c r="A205" s="183" t="s">
        <v>287</v>
      </c>
      <c r="B205" s="120" t="s">
        <v>321</v>
      </c>
      <c r="C205" s="183" t="s">
        <v>19</v>
      </c>
      <c r="D205" s="183" t="s">
        <v>322</v>
      </c>
      <c r="E205" s="240" t="s">
        <v>290</v>
      </c>
      <c r="F205" s="240"/>
      <c r="G205" s="122" t="s">
        <v>21</v>
      </c>
      <c r="H205" s="123">
        <v>1</v>
      </c>
      <c r="I205" s="124">
        <v>49.39</v>
      </c>
      <c r="J205" s="124">
        <v>49.39</v>
      </c>
    </row>
    <row r="206" spans="1:10" ht="14.25" customHeight="1">
      <c r="A206" s="183" t="s">
        <v>287</v>
      </c>
      <c r="B206" s="120" t="s">
        <v>323</v>
      </c>
      <c r="C206" s="183" t="s">
        <v>19</v>
      </c>
      <c r="D206" s="183" t="s">
        <v>324</v>
      </c>
      <c r="E206" s="240" t="s">
        <v>290</v>
      </c>
      <c r="F206" s="240"/>
      <c r="G206" s="122" t="s">
        <v>21</v>
      </c>
      <c r="H206" s="123">
        <v>2</v>
      </c>
      <c r="I206" s="124">
        <v>0.59</v>
      </c>
      <c r="J206" s="124">
        <v>1.18</v>
      </c>
    </row>
    <row r="207" spans="1:10" ht="30" customHeight="1">
      <c r="A207" s="179"/>
      <c r="B207" s="179"/>
      <c r="C207" s="179"/>
      <c r="D207" s="179"/>
      <c r="E207" s="179" t="s">
        <v>293</v>
      </c>
      <c r="F207" s="185">
        <v>2.31</v>
      </c>
      <c r="G207" s="179" t="s">
        <v>294</v>
      </c>
      <c r="H207" s="185">
        <v>0</v>
      </c>
      <c r="I207" s="179" t="s">
        <v>295</v>
      </c>
      <c r="J207" s="185">
        <v>2.31</v>
      </c>
    </row>
    <row r="208" spans="1:10" ht="0.95" customHeight="1">
      <c r="A208" s="179"/>
      <c r="B208" s="179"/>
      <c r="C208" s="179"/>
      <c r="D208" s="179"/>
      <c r="E208" s="179" t="s">
        <v>296</v>
      </c>
      <c r="F208" s="185">
        <v>14.37</v>
      </c>
      <c r="G208" s="179"/>
      <c r="H208" s="246" t="s">
        <v>297</v>
      </c>
      <c r="I208" s="246"/>
      <c r="J208" s="185">
        <v>67.94</v>
      </c>
    </row>
    <row r="209" spans="1:10" ht="18" customHeight="1" thickBot="1">
      <c r="A209" s="176"/>
      <c r="B209" s="176"/>
      <c r="C209" s="176"/>
      <c r="D209" s="176"/>
      <c r="E209" s="176"/>
      <c r="F209" s="176"/>
      <c r="G209" s="176" t="s">
        <v>298</v>
      </c>
      <c r="H209" s="128">
        <v>10</v>
      </c>
      <c r="I209" s="176" t="s">
        <v>299</v>
      </c>
      <c r="J209" s="177">
        <v>679.4</v>
      </c>
    </row>
    <row r="210" spans="1:10" ht="24" customHeight="1" thickTop="1">
      <c r="A210" s="129"/>
      <c r="B210" s="129"/>
      <c r="C210" s="129"/>
      <c r="D210" s="129"/>
      <c r="E210" s="129"/>
      <c r="F210" s="129"/>
      <c r="G210" s="129"/>
      <c r="H210" s="129"/>
      <c r="I210" s="129"/>
      <c r="J210" s="129"/>
    </row>
    <row r="211" spans="1:10" ht="24" customHeight="1">
      <c r="A211" s="180" t="s">
        <v>329</v>
      </c>
      <c r="B211" s="107" t="s">
        <v>8</v>
      </c>
      <c r="C211" s="180" t="s">
        <v>9</v>
      </c>
      <c r="D211" s="180" t="s">
        <v>10</v>
      </c>
      <c r="E211" s="237" t="s">
        <v>11</v>
      </c>
      <c r="F211" s="237"/>
      <c r="G211" s="109" t="s">
        <v>12</v>
      </c>
      <c r="H211" s="107" t="s">
        <v>13</v>
      </c>
      <c r="I211" s="107" t="s">
        <v>14</v>
      </c>
      <c r="J211" s="107" t="s">
        <v>16</v>
      </c>
    </row>
    <row r="212" spans="1:10" ht="24" customHeight="1">
      <c r="A212" s="181" t="s">
        <v>279</v>
      </c>
      <c r="B212" s="111" t="s">
        <v>44</v>
      </c>
      <c r="C212" s="181" t="s">
        <v>19</v>
      </c>
      <c r="D212" s="181" t="s">
        <v>45</v>
      </c>
      <c r="E212" s="238" t="s">
        <v>20</v>
      </c>
      <c r="F212" s="238"/>
      <c r="G212" s="113" t="s">
        <v>21</v>
      </c>
      <c r="H212" s="114">
        <v>1</v>
      </c>
      <c r="I212" s="115">
        <v>55.14</v>
      </c>
      <c r="J212" s="115">
        <v>55.14</v>
      </c>
    </row>
    <row r="213" spans="1:10" ht="24" customHeight="1">
      <c r="A213" s="182" t="s">
        <v>280</v>
      </c>
      <c r="B213" s="116" t="s">
        <v>281</v>
      </c>
      <c r="C213" s="182" t="s">
        <v>19</v>
      </c>
      <c r="D213" s="182" t="s">
        <v>282</v>
      </c>
      <c r="E213" s="239" t="s">
        <v>283</v>
      </c>
      <c r="F213" s="239"/>
      <c r="G213" s="117" t="s">
        <v>284</v>
      </c>
      <c r="H213" s="118">
        <v>0.13300000000000001</v>
      </c>
      <c r="I213" s="119">
        <v>17.97</v>
      </c>
      <c r="J213" s="119">
        <v>2.39</v>
      </c>
    </row>
    <row r="214" spans="1:10" ht="25.5">
      <c r="A214" s="182" t="s">
        <v>280</v>
      </c>
      <c r="B214" s="116" t="s">
        <v>285</v>
      </c>
      <c r="C214" s="182" t="s">
        <v>19</v>
      </c>
      <c r="D214" s="182" t="s">
        <v>286</v>
      </c>
      <c r="E214" s="239" t="s">
        <v>283</v>
      </c>
      <c r="F214" s="239"/>
      <c r="G214" s="117" t="s">
        <v>284</v>
      </c>
      <c r="H214" s="118">
        <v>0.13300000000000001</v>
      </c>
      <c r="I214" s="119">
        <v>13.69</v>
      </c>
      <c r="J214" s="119">
        <v>1.82</v>
      </c>
    </row>
    <row r="215" spans="1:10" ht="14.25" customHeight="1">
      <c r="A215" s="183" t="s">
        <v>287</v>
      </c>
      <c r="B215" s="120" t="s">
        <v>321</v>
      </c>
      <c r="C215" s="183" t="s">
        <v>19</v>
      </c>
      <c r="D215" s="183" t="s">
        <v>322</v>
      </c>
      <c r="E215" s="240" t="s">
        <v>290</v>
      </c>
      <c r="F215" s="240"/>
      <c r="G215" s="122" t="s">
        <v>21</v>
      </c>
      <c r="H215" s="123">
        <v>1</v>
      </c>
      <c r="I215" s="124">
        <v>49.39</v>
      </c>
      <c r="J215" s="124">
        <v>49.39</v>
      </c>
    </row>
    <row r="216" spans="1:10" ht="30" customHeight="1">
      <c r="A216" s="183" t="s">
        <v>287</v>
      </c>
      <c r="B216" s="120" t="s">
        <v>326</v>
      </c>
      <c r="C216" s="183" t="s">
        <v>19</v>
      </c>
      <c r="D216" s="183" t="s">
        <v>327</v>
      </c>
      <c r="E216" s="240" t="s">
        <v>290</v>
      </c>
      <c r="F216" s="240"/>
      <c r="G216" s="122" t="s">
        <v>21</v>
      </c>
      <c r="H216" s="123">
        <v>2</v>
      </c>
      <c r="I216" s="124">
        <v>0.77</v>
      </c>
      <c r="J216" s="124">
        <v>1.54</v>
      </c>
    </row>
    <row r="217" spans="1:10" ht="0.95" customHeight="1">
      <c r="A217" s="179"/>
      <c r="B217" s="179"/>
      <c r="C217" s="179"/>
      <c r="D217" s="179"/>
      <c r="E217" s="179" t="s">
        <v>293</v>
      </c>
      <c r="F217" s="185">
        <v>3.24</v>
      </c>
      <c r="G217" s="179" t="s">
        <v>294</v>
      </c>
      <c r="H217" s="185">
        <v>0</v>
      </c>
      <c r="I217" s="179" t="s">
        <v>295</v>
      </c>
      <c r="J217" s="185">
        <v>3.24</v>
      </c>
    </row>
    <row r="218" spans="1:10" ht="18" customHeight="1">
      <c r="A218" s="179"/>
      <c r="B218" s="179"/>
      <c r="C218" s="179"/>
      <c r="D218" s="179"/>
      <c r="E218" s="179" t="s">
        <v>296</v>
      </c>
      <c r="F218" s="185">
        <v>14.79</v>
      </c>
      <c r="G218" s="179"/>
      <c r="H218" s="246" t="s">
        <v>297</v>
      </c>
      <c r="I218" s="246"/>
      <c r="J218" s="185">
        <v>69.930000000000007</v>
      </c>
    </row>
    <row r="219" spans="1:10" ht="24" customHeight="1" thickBot="1">
      <c r="A219" s="176"/>
      <c r="B219" s="176"/>
      <c r="C219" s="176"/>
      <c r="D219" s="176"/>
      <c r="E219" s="176"/>
      <c r="F219" s="176"/>
      <c r="G219" s="176" t="s">
        <v>298</v>
      </c>
      <c r="H219" s="128">
        <v>15</v>
      </c>
      <c r="I219" s="176" t="s">
        <v>299</v>
      </c>
      <c r="J219" s="177">
        <v>1048.95</v>
      </c>
    </row>
    <row r="220" spans="1:10" ht="24" customHeight="1" thickTop="1">
      <c r="A220" s="129"/>
      <c r="B220" s="129"/>
      <c r="C220" s="129"/>
      <c r="D220" s="129"/>
      <c r="E220" s="129"/>
      <c r="F220" s="129"/>
      <c r="G220" s="129"/>
      <c r="H220" s="129"/>
      <c r="I220" s="129"/>
      <c r="J220" s="129"/>
    </row>
    <row r="221" spans="1:10" ht="24" customHeight="1">
      <c r="A221" s="180" t="s">
        <v>332</v>
      </c>
      <c r="B221" s="107" t="s">
        <v>8</v>
      </c>
      <c r="C221" s="180" t="s">
        <v>9</v>
      </c>
      <c r="D221" s="180" t="s">
        <v>10</v>
      </c>
      <c r="E221" s="237" t="s">
        <v>11</v>
      </c>
      <c r="F221" s="237"/>
      <c r="G221" s="109" t="s">
        <v>12</v>
      </c>
      <c r="H221" s="107" t="s">
        <v>13</v>
      </c>
      <c r="I221" s="107" t="s">
        <v>14</v>
      </c>
      <c r="J221" s="107" t="s">
        <v>16</v>
      </c>
    </row>
    <row r="222" spans="1:10" ht="24" customHeight="1">
      <c r="A222" s="181" t="s">
        <v>279</v>
      </c>
      <c r="B222" s="111" t="s">
        <v>104</v>
      </c>
      <c r="C222" s="181" t="s">
        <v>19</v>
      </c>
      <c r="D222" s="181" t="s">
        <v>105</v>
      </c>
      <c r="E222" s="238" t="s">
        <v>20</v>
      </c>
      <c r="F222" s="238"/>
      <c r="G222" s="113" t="s">
        <v>21</v>
      </c>
      <c r="H222" s="114">
        <v>1</v>
      </c>
      <c r="I222" s="115">
        <v>55.14</v>
      </c>
      <c r="J222" s="115">
        <v>55.14</v>
      </c>
    </row>
    <row r="223" spans="1:10" ht="36" customHeight="1">
      <c r="A223" s="182" t="s">
        <v>280</v>
      </c>
      <c r="B223" s="116" t="s">
        <v>281</v>
      </c>
      <c r="C223" s="182" t="s">
        <v>19</v>
      </c>
      <c r="D223" s="182" t="s">
        <v>282</v>
      </c>
      <c r="E223" s="239" t="s">
        <v>283</v>
      </c>
      <c r="F223" s="239"/>
      <c r="G223" s="117" t="s">
        <v>284</v>
      </c>
      <c r="H223" s="118">
        <v>0.13300000000000001</v>
      </c>
      <c r="I223" s="119">
        <v>17.97</v>
      </c>
      <c r="J223" s="119">
        <v>2.39</v>
      </c>
    </row>
    <row r="224" spans="1:10" ht="25.5">
      <c r="A224" s="182" t="s">
        <v>280</v>
      </c>
      <c r="B224" s="116" t="s">
        <v>285</v>
      </c>
      <c r="C224" s="182" t="s">
        <v>19</v>
      </c>
      <c r="D224" s="182" t="s">
        <v>286</v>
      </c>
      <c r="E224" s="239" t="s">
        <v>283</v>
      </c>
      <c r="F224" s="239"/>
      <c r="G224" s="117" t="s">
        <v>284</v>
      </c>
      <c r="H224" s="118">
        <v>0.13300000000000001</v>
      </c>
      <c r="I224" s="119">
        <v>13.69</v>
      </c>
      <c r="J224" s="119">
        <v>1.82</v>
      </c>
    </row>
    <row r="225" spans="1:10" ht="14.25" customHeight="1">
      <c r="A225" s="183" t="s">
        <v>287</v>
      </c>
      <c r="B225" s="120" t="s">
        <v>321</v>
      </c>
      <c r="C225" s="183" t="s">
        <v>19</v>
      </c>
      <c r="D225" s="183" t="s">
        <v>322</v>
      </c>
      <c r="E225" s="240" t="s">
        <v>290</v>
      </c>
      <c r="F225" s="240"/>
      <c r="G225" s="122" t="s">
        <v>21</v>
      </c>
      <c r="H225" s="123">
        <v>1</v>
      </c>
      <c r="I225" s="124">
        <v>49.39</v>
      </c>
      <c r="J225" s="124">
        <v>49.39</v>
      </c>
    </row>
    <row r="226" spans="1:10" ht="30" customHeight="1">
      <c r="A226" s="183" t="s">
        <v>287</v>
      </c>
      <c r="B226" s="120" t="s">
        <v>326</v>
      </c>
      <c r="C226" s="183" t="s">
        <v>19</v>
      </c>
      <c r="D226" s="183" t="s">
        <v>327</v>
      </c>
      <c r="E226" s="240" t="s">
        <v>290</v>
      </c>
      <c r="F226" s="240"/>
      <c r="G226" s="122" t="s">
        <v>21</v>
      </c>
      <c r="H226" s="123">
        <v>2</v>
      </c>
      <c r="I226" s="124">
        <v>0.77</v>
      </c>
      <c r="J226" s="124">
        <v>1.54</v>
      </c>
    </row>
    <row r="227" spans="1:10" ht="0.95" customHeight="1">
      <c r="A227" s="179"/>
      <c r="B227" s="179"/>
      <c r="C227" s="179"/>
      <c r="D227" s="179"/>
      <c r="E227" s="179" t="s">
        <v>293</v>
      </c>
      <c r="F227" s="185">
        <v>3.24</v>
      </c>
      <c r="G227" s="179" t="s">
        <v>294</v>
      </c>
      <c r="H227" s="185">
        <v>0</v>
      </c>
      <c r="I227" s="179" t="s">
        <v>295</v>
      </c>
      <c r="J227" s="185">
        <v>3.24</v>
      </c>
    </row>
    <row r="228" spans="1:10" ht="18" customHeight="1">
      <c r="A228" s="179"/>
      <c r="B228" s="179"/>
      <c r="C228" s="179"/>
      <c r="D228" s="179"/>
      <c r="E228" s="179" t="s">
        <v>296</v>
      </c>
      <c r="F228" s="185">
        <v>14.79</v>
      </c>
      <c r="G228" s="179"/>
      <c r="H228" s="246" t="s">
        <v>297</v>
      </c>
      <c r="I228" s="246"/>
      <c r="J228" s="185">
        <v>69.930000000000007</v>
      </c>
    </row>
    <row r="229" spans="1:10" ht="24" customHeight="1" thickBot="1">
      <c r="A229" s="176"/>
      <c r="B229" s="176"/>
      <c r="C229" s="176"/>
      <c r="D229" s="176"/>
      <c r="E229" s="176"/>
      <c r="F229" s="176"/>
      <c r="G229" s="176" t="s">
        <v>298</v>
      </c>
      <c r="H229" s="128">
        <v>1</v>
      </c>
      <c r="I229" s="176" t="s">
        <v>299</v>
      </c>
      <c r="J229" s="177">
        <v>69.930000000000007</v>
      </c>
    </row>
    <row r="230" spans="1:10" ht="24" customHeight="1" thickTop="1">
      <c r="A230" s="129"/>
      <c r="B230" s="129"/>
      <c r="C230" s="129"/>
      <c r="D230" s="129"/>
      <c r="E230" s="129"/>
      <c r="F230" s="129"/>
      <c r="G230" s="129"/>
      <c r="H230" s="129"/>
      <c r="I230" s="129"/>
      <c r="J230" s="129"/>
    </row>
    <row r="231" spans="1:10" ht="24" customHeight="1">
      <c r="A231" s="180" t="s">
        <v>333</v>
      </c>
      <c r="B231" s="107" t="s">
        <v>8</v>
      </c>
      <c r="C231" s="180" t="s">
        <v>9</v>
      </c>
      <c r="D231" s="180" t="s">
        <v>10</v>
      </c>
      <c r="E231" s="237" t="s">
        <v>11</v>
      </c>
      <c r="F231" s="237"/>
      <c r="G231" s="109" t="s">
        <v>12</v>
      </c>
      <c r="H231" s="107" t="s">
        <v>13</v>
      </c>
      <c r="I231" s="107" t="s">
        <v>14</v>
      </c>
      <c r="J231" s="107" t="s">
        <v>16</v>
      </c>
    </row>
    <row r="232" spans="1:10" ht="24" customHeight="1">
      <c r="A232" s="181" t="s">
        <v>279</v>
      </c>
      <c r="B232" s="111" t="s">
        <v>35</v>
      </c>
      <c r="C232" s="181" t="s">
        <v>19</v>
      </c>
      <c r="D232" s="181" t="s">
        <v>36</v>
      </c>
      <c r="E232" s="238" t="s">
        <v>20</v>
      </c>
      <c r="F232" s="238"/>
      <c r="G232" s="113" t="s">
        <v>21</v>
      </c>
      <c r="H232" s="114">
        <v>1</v>
      </c>
      <c r="I232" s="115">
        <v>10.29</v>
      </c>
      <c r="J232" s="115">
        <v>10.29</v>
      </c>
    </row>
    <row r="233" spans="1:10" ht="36" customHeight="1">
      <c r="A233" s="182" t="s">
        <v>280</v>
      </c>
      <c r="B233" s="116" t="s">
        <v>281</v>
      </c>
      <c r="C233" s="182" t="s">
        <v>19</v>
      </c>
      <c r="D233" s="182" t="s">
        <v>282</v>
      </c>
      <c r="E233" s="239" t="s">
        <v>283</v>
      </c>
      <c r="F233" s="239"/>
      <c r="G233" s="117" t="s">
        <v>284</v>
      </c>
      <c r="H233" s="118">
        <v>3.5000000000000003E-2</v>
      </c>
      <c r="I233" s="119">
        <v>17.97</v>
      </c>
      <c r="J233" s="119">
        <v>0.62</v>
      </c>
    </row>
    <row r="234" spans="1:10" ht="25.5">
      <c r="A234" s="182" t="s">
        <v>280</v>
      </c>
      <c r="B234" s="116" t="s">
        <v>285</v>
      </c>
      <c r="C234" s="182" t="s">
        <v>19</v>
      </c>
      <c r="D234" s="182" t="s">
        <v>286</v>
      </c>
      <c r="E234" s="239" t="s">
        <v>283</v>
      </c>
      <c r="F234" s="239"/>
      <c r="G234" s="117" t="s">
        <v>284</v>
      </c>
      <c r="H234" s="118">
        <v>3.5000000000000003E-2</v>
      </c>
      <c r="I234" s="119">
        <v>13.69</v>
      </c>
      <c r="J234" s="119">
        <v>0.47</v>
      </c>
    </row>
    <row r="235" spans="1:10" ht="14.25" customHeight="1">
      <c r="A235" s="183" t="s">
        <v>287</v>
      </c>
      <c r="B235" s="120" t="s">
        <v>330</v>
      </c>
      <c r="C235" s="183" t="s">
        <v>19</v>
      </c>
      <c r="D235" s="183" t="s">
        <v>331</v>
      </c>
      <c r="E235" s="240" t="s">
        <v>290</v>
      </c>
      <c r="F235" s="240"/>
      <c r="G235" s="122" t="s">
        <v>21</v>
      </c>
      <c r="H235" s="123">
        <v>1</v>
      </c>
      <c r="I235" s="124">
        <v>8.61</v>
      </c>
      <c r="J235" s="124">
        <v>8.61</v>
      </c>
    </row>
    <row r="236" spans="1:10" ht="30" customHeight="1">
      <c r="A236" s="183" t="s">
        <v>287</v>
      </c>
      <c r="B236" s="120" t="s">
        <v>323</v>
      </c>
      <c r="C236" s="183" t="s">
        <v>19</v>
      </c>
      <c r="D236" s="183" t="s">
        <v>324</v>
      </c>
      <c r="E236" s="240" t="s">
        <v>290</v>
      </c>
      <c r="F236" s="240"/>
      <c r="G236" s="122" t="s">
        <v>21</v>
      </c>
      <c r="H236" s="123">
        <v>1</v>
      </c>
      <c r="I236" s="124">
        <v>0.59</v>
      </c>
      <c r="J236" s="124">
        <v>0.59</v>
      </c>
    </row>
    <row r="237" spans="1:10" ht="0.95" customHeight="1">
      <c r="A237" s="179"/>
      <c r="B237" s="179"/>
      <c r="C237" s="179"/>
      <c r="D237" s="179"/>
      <c r="E237" s="179" t="s">
        <v>293</v>
      </c>
      <c r="F237" s="185">
        <v>0.85</v>
      </c>
      <c r="G237" s="179" t="s">
        <v>294</v>
      </c>
      <c r="H237" s="185">
        <v>0</v>
      </c>
      <c r="I237" s="179" t="s">
        <v>295</v>
      </c>
      <c r="J237" s="185">
        <v>0.85</v>
      </c>
    </row>
    <row r="238" spans="1:10" ht="18" customHeight="1">
      <c r="A238" s="179"/>
      <c r="B238" s="179"/>
      <c r="C238" s="179"/>
      <c r="D238" s="179"/>
      <c r="E238" s="179" t="s">
        <v>296</v>
      </c>
      <c r="F238" s="185">
        <v>2.76</v>
      </c>
      <c r="G238" s="179"/>
      <c r="H238" s="246" t="s">
        <v>297</v>
      </c>
      <c r="I238" s="246"/>
      <c r="J238" s="185">
        <v>13.05</v>
      </c>
    </row>
    <row r="239" spans="1:10" ht="24" customHeight="1" thickBot="1">
      <c r="A239" s="176"/>
      <c r="B239" s="176"/>
      <c r="C239" s="176"/>
      <c r="D239" s="176"/>
      <c r="E239" s="176"/>
      <c r="F239" s="176"/>
      <c r="G239" s="176" t="s">
        <v>298</v>
      </c>
      <c r="H239" s="128">
        <v>7</v>
      </c>
      <c r="I239" s="176" t="s">
        <v>299</v>
      </c>
      <c r="J239" s="177">
        <v>91.35</v>
      </c>
    </row>
    <row r="240" spans="1:10" ht="24" customHeight="1" thickTop="1">
      <c r="A240" s="129"/>
      <c r="B240" s="129"/>
      <c r="C240" s="129"/>
      <c r="D240" s="129"/>
      <c r="E240" s="129"/>
      <c r="F240" s="129"/>
      <c r="G240" s="129"/>
      <c r="H240" s="129"/>
      <c r="I240" s="129"/>
      <c r="J240" s="129"/>
    </row>
    <row r="241" spans="1:10" ht="24" customHeight="1">
      <c r="A241" s="180" t="s">
        <v>336</v>
      </c>
      <c r="B241" s="107" t="s">
        <v>8</v>
      </c>
      <c r="C241" s="180" t="s">
        <v>9</v>
      </c>
      <c r="D241" s="180" t="s">
        <v>10</v>
      </c>
      <c r="E241" s="237" t="s">
        <v>11</v>
      </c>
      <c r="F241" s="237"/>
      <c r="G241" s="109" t="s">
        <v>12</v>
      </c>
      <c r="H241" s="107" t="s">
        <v>13</v>
      </c>
      <c r="I241" s="107" t="s">
        <v>14</v>
      </c>
      <c r="J241" s="107" t="s">
        <v>16</v>
      </c>
    </row>
    <row r="242" spans="1:10" ht="24" customHeight="1">
      <c r="A242" s="181" t="s">
        <v>279</v>
      </c>
      <c r="B242" s="111" t="s">
        <v>38</v>
      </c>
      <c r="C242" s="181" t="s">
        <v>19</v>
      </c>
      <c r="D242" s="181" t="s">
        <v>39</v>
      </c>
      <c r="E242" s="238" t="s">
        <v>20</v>
      </c>
      <c r="F242" s="238"/>
      <c r="G242" s="113" t="s">
        <v>21</v>
      </c>
      <c r="H242" s="114">
        <v>1</v>
      </c>
      <c r="I242" s="115">
        <v>10.71</v>
      </c>
      <c r="J242" s="115">
        <v>10.71</v>
      </c>
    </row>
    <row r="243" spans="1:10" ht="36" customHeight="1">
      <c r="A243" s="182" t="s">
        <v>280</v>
      </c>
      <c r="B243" s="116" t="s">
        <v>281</v>
      </c>
      <c r="C243" s="182" t="s">
        <v>19</v>
      </c>
      <c r="D243" s="182" t="s">
        <v>282</v>
      </c>
      <c r="E243" s="239" t="s">
        <v>283</v>
      </c>
      <c r="F243" s="239"/>
      <c r="G243" s="117" t="s">
        <v>284</v>
      </c>
      <c r="H243" s="118">
        <v>4.8000000000000001E-2</v>
      </c>
      <c r="I243" s="119">
        <v>17.97</v>
      </c>
      <c r="J243" s="119">
        <v>0.86</v>
      </c>
    </row>
    <row r="244" spans="1:10" ht="25.5">
      <c r="A244" s="182" t="s">
        <v>280</v>
      </c>
      <c r="B244" s="116" t="s">
        <v>285</v>
      </c>
      <c r="C244" s="182" t="s">
        <v>19</v>
      </c>
      <c r="D244" s="182" t="s">
        <v>286</v>
      </c>
      <c r="E244" s="239" t="s">
        <v>283</v>
      </c>
      <c r="F244" s="239"/>
      <c r="G244" s="117" t="s">
        <v>284</v>
      </c>
      <c r="H244" s="118">
        <v>4.8000000000000001E-2</v>
      </c>
      <c r="I244" s="119">
        <v>13.69</v>
      </c>
      <c r="J244" s="119">
        <v>0.65</v>
      </c>
    </row>
    <row r="245" spans="1:10" ht="14.25" customHeight="1">
      <c r="A245" s="183" t="s">
        <v>287</v>
      </c>
      <c r="B245" s="120" t="s">
        <v>330</v>
      </c>
      <c r="C245" s="183" t="s">
        <v>19</v>
      </c>
      <c r="D245" s="183" t="s">
        <v>331</v>
      </c>
      <c r="E245" s="240" t="s">
        <v>290</v>
      </c>
      <c r="F245" s="240"/>
      <c r="G245" s="122" t="s">
        <v>21</v>
      </c>
      <c r="H245" s="123">
        <v>1</v>
      </c>
      <c r="I245" s="124">
        <v>8.61</v>
      </c>
      <c r="J245" s="124">
        <v>8.61</v>
      </c>
    </row>
    <row r="246" spans="1:10" ht="30" customHeight="1">
      <c r="A246" s="183" t="s">
        <v>287</v>
      </c>
      <c r="B246" s="120" t="s">
        <v>323</v>
      </c>
      <c r="C246" s="183" t="s">
        <v>19</v>
      </c>
      <c r="D246" s="183" t="s">
        <v>324</v>
      </c>
      <c r="E246" s="240" t="s">
        <v>290</v>
      </c>
      <c r="F246" s="240"/>
      <c r="G246" s="122" t="s">
        <v>21</v>
      </c>
      <c r="H246" s="123">
        <v>1</v>
      </c>
      <c r="I246" s="124">
        <v>0.59</v>
      </c>
      <c r="J246" s="124">
        <v>0.59</v>
      </c>
    </row>
    <row r="247" spans="1:10" ht="0.95" customHeight="1">
      <c r="A247" s="179"/>
      <c r="B247" s="179"/>
      <c r="C247" s="179"/>
      <c r="D247" s="179"/>
      <c r="E247" s="179" t="s">
        <v>293</v>
      </c>
      <c r="F247" s="185">
        <v>1.1599999999999999</v>
      </c>
      <c r="G247" s="179" t="s">
        <v>294</v>
      </c>
      <c r="H247" s="185">
        <v>0</v>
      </c>
      <c r="I247" s="179" t="s">
        <v>295</v>
      </c>
      <c r="J247" s="185">
        <v>1.1599999999999999</v>
      </c>
    </row>
    <row r="248" spans="1:10" ht="18" customHeight="1">
      <c r="A248" s="179"/>
      <c r="B248" s="179"/>
      <c r="C248" s="179"/>
      <c r="D248" s="179"/>
      <c r="E248" s="179" t="s">
        <v>296</v>
      </c>
      <c r="F248" s="185">
        <v>2.87</v>
      </c>
      <c r="G248" s="179"/>
      <c r="H248" s="246" t="s">
        <v>297</v>
      </c>
      <c r="I248" s="246"/>
      <c r="J248" s="185">
        <v>13.58</v>
      </c>
    </row>
    <row r="249" spans="1:10" ht="24" customHeight="1" thickBot="1">
      <c r="A249" s="176"/>
      <c r="B249" s="176"/>
      <c r="C249" s="176"/>
      <c r="D249" s="176"/>
      <c r="E249" s="176"/>
      <c r="F249" s="176"/>
      <c r="G249" s="176" t="s">
        <v>298</v>
      </c>
      <c r="H249" s="128">
        <v>1</v>
      </c>
      <c r="I249" s="176" t="s">
        <v>299</v>
      </c>
      <c r="J249" s="177">
        <v>13.58</v>
      </c>
    </row>
    <row r="250" spans="1:10" ht="24" customHeight="1" thickTop="1">
      <c r="A250" s="129"/>
      <c r="B250" s="129"/>
      <c r="C250" s="129"/>
      <c r="D250" s="129"/>
      <c r="E250" s="129"/>
      <c r="F250" s="129"/>
      <c r="G250" s="129"/>
      <c r="H250" s="129"/>
      <c r="I250" s="129"/>
      <c r="J250" s="129"/>
    </row>
    <row r="251" spans="1:10" ht="24" customHeight="1">
      <c r="A251" s="180" t="s">
        <v>339</v>
      </c>
      <c r="B251" s="107" t="s">
        <v>8</v>
      </c>
      <c r="C251" s="180" t="s">
        <v>9</v>
      </c>
      <c r="D251" s="180" t="s">
        <v>10</v>
      </c>
      <c r="E251" s="237" t="s">
        <v>11</v>
      </c>
      <c r="F251" s="237"/>
      <c r="G251" s="109" t="s">
        <v>12</v>
      </c>
      <c r="H251" s="107" t="s">
        <v>13</v>
      </c>
      <c r="I251" s="107" t="s">
        <v>14</v>
      </c>
      <c r="J251" s="107" t="s">
        <v>16</v>
      </c>
    </row>
    <row r="252" spans="1:10" ht="24" customHeight="1">
      <c r="A252" s="181" t="s">
        <v>279</v>
      </c>
      <c r="B252" s="111" t="s">
        <v>49</v>
      </c>
      <c r="C252" s="181" t="s">
        <v>19</v>
      </c>
      <c r="D252" s="181" t="s">
        <v>50</v>
      </c>
      <c r="E252" s="238" t="s">
        <v>20</v>
      </c>
      <c r="F252" s="238"/>
      <c r="G252" s="113" t="s">
        <v>21</v>
      </c>
      <c r="H252" s="114">
        <v>1</v>
      </c>
      <c r="I252" s="115">
        <v>69.11</v>
      </c>
      <c r="J252" s="115">
        <v>69.11</v>
      </c>
    </row>
    <row r="253" spans="1:10" ht="36" customHeight="1">
      <c r="A253" s="182" t="s">
        <v>280</v>
      </c>
      <c r="B253" s="116" t="s">
        <v>281</v>
      </c>
      <c r="C253" s="182" t="s">
        <v>19</v>
      </c>
      <c r="D253" s="182" t="s">
        <v>282</v>
      </c>
      <c r="E253" s="239" t="s">
        <v>283</v>
      </c>
      <c r="F253" s="239"/>
      <c r="G253" s="117" t="s">
        <v>284</v>
      </c>
      <c r="H253" s="118">
        <v>0.19900000000000001</v>
      </c>
      <c r="I253" s="119">
        <v>17.97</v>
      </c>
      <c r="J253" s="119">
        <v>3.57</v>
      </c>
    </row>
    <row r="254" spans="1:10" ht="25.5">
      <c r="A254" s="182" t="s">
        <v>280</v>
      </c>
      <c r="B254" s="116" t="s">
        <v>285</v>
      </c>
      <c r="C254" s="182" t="s">
        <v>19</v>
      </c>
      <c r="D254" s="182" t="s">
        <v>286</v>
      </c>
      <c r="E254" s="239" t="s">
        <v>283</v>
      </c>
      <c r="F254" s="239"/>
      <c r="G254" s="117" t="s">
        <v>284</v>
      </c>
      <c r="H254" s="118">
        <v>0.19900000000000001</v>
      </c>
      <c r="I254" s="119">
        <v>13.69</v>
      </c>
      <c r="J254" s="119">
        <v>2.72</v>
      </c>
    </row>
    <row r="255" spans="1:10" ht="14.25" customHeight="1">
      <c r="A255" s="183" t="s">
        <v>287</v>
      </c>
      <c r="B255" s="120" t="s">
        <v>334</v>
      </c>
      <c r="C255" s="183" t="s">
        <v>19</v>
      </c>
      <c r="D255" s="183" t="s">
        <v>335</v>
      </c>
      <c r="E255" s="240" t="s">
        <v>290</v>
      </c>
      <c r="F255" s="240"/>
      <c r="G255" s="122" t="s">
        <v>21</v>
      </c>
      <c r="H255" s="123">
        <v>1</v>
      </c>
      <c r="I255" s="124">
        <v>60.51</v>
      </c>
      <c r="J255" s="124">
        <v>60.51</v>
      </c>
    </row>
    <row r="256" spans="1:10" ht="30" customHeight="1">
      <c r="A256" s="183" t="s">
        <v>287</v>
      </c>
      <c r="B256" s="120" t="s">
        <v>326</v>
      </c>
      <c r="C256" s="183" t="s">
        <v>19</v>
      </c>
      <c r="D256" s="183" t="s">
        <v>327</v>
      </c>
      <c r="E256" s="240" t="s">
        <v>290</v>
      </c>
      <c r="F256" s="240"/>
      <c r="G256" s="122" t="s">
        <v>21</v>
      </c>
      <c r="H256" s="123">
        <v>3</v>
      </c>
      <c r="I256" s="124">
        <v>0.77</v>
      </c>
      <c r="J256" s="124">
        <v>2.31</v>
      </c>
    </row>
    <row r="257" spans="1:10" ht="0.95" customHeight="1">
      <c r="A257" s="179"/>
      <c r="B257" s="179"/>
      <c r="C257" s="179"/>
      <c r="D257" s="179"/>
      <c r="E257" s="179" t="s">
        <v>293</v>
      </c>
      <c r="F257" s="185">
        <v>4.8499999999999996</v>
      </c>
      <c r="G257" s="179" t="s">
        <v>294</v>
      </c>
      <c r="H257" s="185">
        <v>0</v>
      </c>
      <c r="I257" s="179" t="s">
        <v>295</v>
      </c>
      <c r="J257" s="185">
        <v>4.8499999999999996</v>
      </c>
    </row>
    <row r="258" spans="1:10" ht="18" customHeight="1">
      <c r="A258" s="179"/>
      <c r="B258" s="179"/>
      <c r="C258" s="179"/>
      <c r="D258" s="179"/>
      <c r="E258" s="179" t="s">
        <v>296</v>
      </c>
      <c r="F258" s="185">
        <v>18.54</v>
      </c>
      <c r="G258" s="179"/>
      <c r="H258" s="246" t="s">
        <v>297</v>
      </c>
      <c r="I258" s="246"/>
      <c r="J258" s="185">
        <v>87.65</v>
      </c>
    </row>
    <row r="259" spans="1:10" ht="24" customHeight="1" thickBot="1">
      <c r="A259" s="176"/>
      <c r="B259" s="176"/>
      <c r="C259" s="176"/>
      <c r="D259" s="176"/>
      <c r="E259" s="176"/>
      <c r="F259" s="176"/>
      <c r="G259" s="176" t="s">
        <v>298</v>
      </c>
      <c r="H259" s="128">
        <v>4</v>
      </c>
      <c r="I259" s="176" t="s">
        <v>299</v>
      </c>
      <c r="J259" s="177">
        <v>350.6</v>
      </c>
    </row>
    <row r="260" spans="1:10" ht="24" customHeight="1" thickTop="1">
      <c r="A260" s="129"/>
      <c r="B260" s="129"/>
      <c r="C260" s="129"/>
      <c r="D260" s="129"/>
      <c r="E260" s="129"/>
      <c r="F260" s="129"/>
      <c r="G260" s="129"/>
      <c r="H260" s="129"/>
      <c r="I260" s="129"/>
      <c r="J260" s="129"/>
    </row>
    <row r="261" spans="1:10" ht="24" customHeight="1">
      <c r="A261" s="180" t="s">
        <v>509</v>
      </c>
      <c r="B261" s="107" t="s">
        <v>8</v>
      </c>
      <c r="C261" s="180" t="s">
        <v>9</v>
      </c>
      <c r="D261" s="180" t="s">
        <v>10</v>
      </c>
      <c r="E261" s="237" t="s">
        <v>11</v>
      </c>
      <c r="F261" s="237"/>
      <c r="G261" s="109" t="s">
        <v>12</v>
      </c>
      <c r="H261" s="107" t="s">
        <v>13</v>
      </c>
      <c r="I261" s="107" t="s">
        <v>14</v>
      </c>
      <c r="J261" s="107" t="s">
        <v>16</v>
      </c>
    </row>
    <row r="262" spans="1:10" ht="24" customHeight="1">
      <c r="A262" s="181" t="s">
        <v>279</v>
      </c>
      <c r="B262" s="111" t="s">
        <v>98</v>
      </c>
      <c r="C262" s="181" t="s">
        <v>19</v>
      </c>
      <c r="D262" s="181" t="s">
        <v>99</v>
      </c>
      <c r="E262" s="238" t="s">
        <v>20</v>
      </c>
      <c r="F262" s="238"/>
      <c r="G262" s="113" t="s">
        <v>21</v>
      </c>
      <c r="H262" s="114">
        <v>1</v>
      </c>
      <c r="I262" s="115">
        <v>81.99</v>
      </c>
      <c r="J262" s="115">
        <v>81.99</v>
      </c>
    </row>
    <row r="263" spans="1:10" ht="36" customHeight="1">
      <c r="A263" s="182" t="s">
        <v>280</v>
      </c>
      <c r="B263" s="116" t="s">
        <v>281</v>
      </c>
      <c r="C263" s="182" t="s">
        <v>19</v>
      </c>
      <c r="D263" s="182" t="s">
        <v>282</v>
      </c>
      <c r="E263" s="239" t="s">
        <v>283</v>
      </c>
      <c r="F263" s="239"/>
      <c r="G263" s="117" t="s">
        <v>284</v>
      </c>
      <c r="H263" s="118">
        <v>0.56799999999999995</v>
      </c>
      <c r="I263" s="119">
        <v>17.97</v>
      </c>
      <c r="J263" s="119">
        <v>10.199999999999999</v>
      </c>
    </row>
    <row r="264" spans="1:10" ht="25.5">
      <c r="A264" s="182" t="s">
        <v>280</v>
      </c>
      <c r="B264" s="116" t="s">
        <v>285</v>
      </c>
      <c r="C264" s="182" t="s">
        <v>19</v>
      </c>
      <c r="D264" s="182" t="s">
        <v>286</v>
      </c>
      <c r="E264" s="239" t="s">
        <v>283</v>
      </c>
      <c r="F264" s="239"/>
      <c r="G264" s="117" t="s">
        <v>284</v>
      </c>
      <c r="H264" s="118">
        <v>0.56799999999999995</v>
      </c>
      <c r="I264" s="119">
        <v>13.69</v>
      </c>
      <c r="J264" s="119">
        <v>7.77</v>
      </c>
    </row>
    <row r="265" spans="1:10" ht="14.25" customHeight="1">
      <c r="A265" s="183" t="s">
        <v>287</v>
      </c>
      <c r="B265" s="120" t="s">
        <v>334</v>
      </c>
      <c r="C265" s="183" t="s">
        <v>19</v>
      </c>
      <c r="D265" s="183" t="s">
        <v>335</v>
      </c>
      <c r="E265" s="240" t="s">
        <v>290</v>
      </c>
      <c r="F265" s="240"/>
      <c r="G265" s="122" t="s">
        <v>21</v>
      </c>
      <c r="H265" s="123">
        <v>1</v>
      </c>
      <c r="I265" s="124">
        <v>60.51</v>
      </c>
      <c r="J265" s="124">
        <v>60.51</v>
      </c>
    </row>
    <row r="266" spans="1:10" ht="30" customHeight="1">
      <c r="A266" s="183" t="s">
        <v>287</v>
      </c>
      <c r="B266" s="120" t="s">
        <v>337</v>
      </c>
      <c r="C266" s="183" t="s">
        <v>19</v>
      </c>
      <c r="D266" s="183" t="s">
        <v>338</v>
      </c>
      <c r="E266" s="240" t="s">
        <v>290</v>
      </c>
      <c r="F266" s="240"/>
      <c r="G266" s="122" t="s">
        <v>21</v>
      </c>
      <c r="H266" s="123">
        <v>3</v>
      </c>
      <c r="I266" s="124">
        <v>1.17</v>
      </c>
      <c r="J266" s="124">
        <v>3.51</v>
      </c>
    </row>
    <row r="267" spans="1:10" ht="0.95" customHeight="1">
      <c r="A267" s="179"/>
      <c r="B267" s="179"/>
      <c r="C267" s="179"/>
      <c r="D267" s="179"/>
      <c r="E267" s="179" t="s">
        <v>293</v>
      </c>
      <c r="F267" s="185">
        <v>13.87</v>
      </c>
      <c r="G267" s="179" t="s">
        <v>294</v>
      </c>
      <c r="H267" s="185">
        <v>0</v>
      </c>
      <c r="I267" s="179" t="s">
        <v>295</v>
      </c>
      <c r="J267" s="185">
        <v>13.87</v>
      </c>
    </row>
    <row r="268" spans="1:10" ht="18" customHeight="1">
      <c r="A268" s="179"/>
      <c r="B268" s="179"/>
      <c r="C268" s="179"/>
      <c r="D268" s="179"/>
      <c r="E268" s="179" t="s">
        <v>296</v>
      </c>
      <c r="F268" s="185">
        <v>21.99</v>
      </c>
      <c r="G268" s="179"/>
      <c r="H268" s="246" t="s">
        <v>297</v>
      </c>
      <c r="I268" s="246"/>
      <c r="J268" s="185">
        <v>103.98</v>
      </c>
    </row>
    <row r="269" spans="1:10" ht="24" customHeight="1" thickBot="1">
      <c r="A269" s="176"/>
      <c r="B269" s="176"/>
      <c r="C269" s="176"/>
      <c r="D269" s="176"/>
      <c r="E269" s="176"/>
      <c r="F269" s="176"/>
      <c r="G269" s="176" t="s">
        <v>298</v>
      </c>
      <c r="H269" s="128">
        <v>1</v>
      </c>
      <c r="I269" s="176" t="s">
        <v>299</v>
      </c>
      <c r="J269" s="177">
        <v>103.98</v>
      </c>
    </row>
    <row r="270" spans="1:10" ht="24" customHeight="1" thickTop="1">
      <c r="A270" s="129"/>
      <c r="B270" s="129"/>
      <c r="C270" s="129"/>
      <c r="D270" s="129"/>
      <c r="E270" s="129"/>
      <c r="F270" s="129"/>
      <c r="G270" s="129"/>
      <c r="H270" s="129"/>
      <c r="I270" s="129"/>
      <c r="J270" s="129"/>
    </row>
    <row r="271" spans="1:10" ht="24" customHeight="1">
      <c r="A271" s="180" t="s">
        <v>342</v>
      </c>
      <c r="B271" s="107" t="s">
        <v>8</v>
      </c>
      <c r="C271" s="180" t="s">
        <v>9</v>
      </c>
      <c r="D271" s="180" t="s">
        <v>10</v>
      </c>
      <c r="E271" s="237" t="s">
        <v>11</v>
      </c>
      <c r="F271" s="237"/>
      <c r="G271" s="109" t="s">
        <v>12</v>
      </c>
      <c r="H271" s="107" t="s">
        <v>13</v>
      </c>
      <c r="I271" s="107" t="s">
        <v>14</v>
      </c>
      <c r="J271" s="107" t="s">
        <v>16</v>
      </c>
    </row>
    <row r="272" spans="1:10" ht="24" customHeight="1">
      <c r="A272" s="181" t="s">
        <v>279</v>
      </c>
      <c r="B272" s="111" t="s">
        <v>106</v>
      </c>
      <c r="C272" s="181" t="s">
        <v>32</v>
      </c>
      <c r="D272" s="181" t="s">
        <v>107</v>
      </c>
      <c r="E272" s="238" t="s">
        <v>20</v>
      </c>
      <c r="F272" s="238"/>
      <c r="G272" s="113" t="s">
        <v>21</v>
      </c>
      <c r="H272" s="114">
        <v>1</v>
      </c>
      <c r="I272" s="115">
        <v>81.8</v>
      </c>
      <c r="J272" s="115">
        <v>81.8</v>
      </c>
    </row>
    <row r="273" spans="1:10" ht="36" customHeight="1">
      <c r="A273" s="182" t="s">
        <v>280</v>
      </c>
      <c r="B273" s="116" t="s">
        <v>285</v>
      </c>
      <c r="C273" s="182" t="s">
        <v>19</v>
      </c>
      <c r="D273" s="182" t="s">
        <v>286</v>
      </c>
      <c r="E273" s="239" t="s">
        <v>283</v>
      </c>
      <c r="F273" s="239"/>
      <c r="G273" s="117" t="s">
        <v>284</v>
      </c>
      <c r="H273" s="118">
        <v>0.27300000000000002</v>
      </c>
      <c r="I273" s="119">
        <v>13.69</v>
      </c>
      <c r="J273" s="119">
        <v>3.73</v>
      </c>
    </row>
    <row r="274" spans="1:10" ht="25.5">
      <c r="A274" s="182" t="s">
        <v>280</v>
      </c>
      <c r="B274" s="116" t="s">
        <v>281</v>
      </c>
      <c r="C274" s="182" t="s">
        <v>19</v>
      </c>
      <c r="D274" s="182" t="s">
        <v>282</v>
      </c>
      <c r="E274" s="239" t="s">
        <v>283</v>
      </c>
      <c r="F274" s="239"/>
      <c r="G274" s="117" t="s">
        <v>284</v>
      </c>
      <c r="H274" s="118">
        <v>0.27300000000000002</v>
      </c>
      <c r="I274" s="119">
        <v>17.97</v>
      </c>
      <c r="J274" s="119">
        <v>4.9000000000000004</v>
      </c>
    </row>
    <row r="275" spans="1:10" ht="14.25" customHeight="1">
      <c r="A275" s="183" t="s">
        <v>287</v>
      </c>
      <c r="B275" s="120" t="s">
        <v>340</v>
      </c>
      <c r="C275" s="183" t="s">
        <v>19</v>
      </c>
      <c r="D275" s="183" t="s">
        <v>341</v>
      </c>
      <c r="E275" s="240" t="s">
        <v>290</v>
      </c>
      <c r="F275" s="240"/>
      <c r="G275" s="122" t="s">
        <v>21</v>
      </c>
      <c r="H275" s="123">
        <v>1</v>
      </c>
      <c r="I275" s="124">
        <v>69.66</v>
      </c>
      <c r="J275" s="124">
        <v>69.66</v>
      </c>
    </row>
    <row r="276" spans="1:10" ht="30" customHeight="1">
      <c r="A276" s="183" t="s">
        <v>287</v>
      </c>
      <c r="B276" s="120" t="s">
        <v>337</v>
      </c>
      <c r="C276" s="183" t="s">
        <v>19</v>
      </c>
      <c r="D276" s="183" t="s">
        <v>338</v>
      </c>
      <c r="E276" s="240" t="s">
        <v>290</v>
      </c>
      <c r="F276" s="240"/>
      <c r="G276" s="122" t="s">
        <v>21</v>
      </c>
      <c r="H276" s="123">
        <v>3</v>
      </c>
      <c r="I276" s="124">
        <v>1.17</v>
      </c>
      <c r="J276" s="124">
        <v>3.51</v>
      </c>
    </row>
    <row r="277" spans="1:10" ht="0.95" customHeight="1">
      <c r="A277" s="179"/>
      <c r="B277" s="179"/>
      <c r="C277" s="179"/>
      <c r="D277" s="179"/>
      <c r="E277" s="179" t="s">
        <v>293</v>
      </c>
      <c r="F277" s="185">
        <v>6.67</v>
      </c>
      <c r="G277" s="179" t="s">
        <v>294</v>
      </c>
      <c r="H277" s="185">
        <v>0</v>
      </c>
      <c r="I277" s="179" t="s">
        <v>295</v>
      </c>
      <c r="J277" s="185">
        <v>6.67</v>
      </c>
    </row>
    <row r="278" spans="1:10" ht="18" customHeight="1">
      <c r="A278" s="179"/>
      <c r="B278" s="179"/>
      <c r="C278" s="179"/>
      <c r="D278" s="179"/>
      <c r="E278" s="179" t="s">
        <v>296</v>
      </c>
      <c r="F278" s="185">
        <v>21.94</v>
      </c>
      <c r="G278" s="179"/>
      <c r="H278" s="246" t="s">
        <v>297</v>
      </c>
      <c r="I278" s="246"/>
      <c r="J278" s="185">
        <v>103.74</v>
      </c>
    </row>
    <row r="279" spans="1:10" ht="24" customHeight="1" thickBot="1">
      <c r="A279" s="176"/>
      <c r="B279" s="176"/>
      <c r="C279" s="176"/>
      <c r="D279" s="176"/>
      <c r="E279" s="176"/>
      <c r="F279" s="176"/>
      <c r="G279" s="176" t="s">
        <v>298</v>
      </c>
      <c r="H279" s="128">
        <v>1</v>
      </c>
      <c r="I279" s="176" t="s">
        <v>299</v>
      </c>
      <c r="J279" s="177">
        <v>103.74</v>
      </c>
    </row>
    <row r="280" spans="1:10" ht="24" customHeight="1" thickTop="1">
      <c r="A280" s="129"/>
      <c r="B280" s="129"/>
      <c r="C280" s="129"/>
      <c r="D280" s="129"/>
      <c r="E280" s="129"/>
      <c r="F280" s="129"/>
      <c r="G280" s="129"/>
      <c r="H280" s="129"/>
      <c r="I280" s="129"/>
      <c r="J280" s="129"/>
    </row>
    <row r="281" spans="1:10" ht="24" customHeight="1">
      <c r="A281" s="180" t="s">
        <v>350</v>
      </c>
      <c r="B281" s="107" t="s">
        <v>8</v>
      </c>
      <c r="C281" s="180" t="s">
        <v>9</v>
      </c>
      <c r="D281" s="180" t="s">
        <v>10</v>
      </c>
      <c r="E281" s="237" t="s">
        <v>11</v>
      </c>
      <c r="F281" s="237"/>
      <c r="G281" s="109" t="s">
        <v>12</v>
      </c>
      <c r="H281" s="107" t="s">
        <v>13</v>
      </c>
      <c r="I281" s="107" t="s">
        <v>14</v>
      </c>
      <c r="J281" s="107" t="s">
        <v>16</v>
      </c>
    </row>
    <row r="282" spans="1:10" ht="24" customHeight="1">
      <c r="A282" s="181" t="s">
        <v>279</v>
      </c>
      <c r="B282" s="111" t="s">
        <v>70</v>
      </c>
      <c r="C282" s="181" t="s">
        <v>19</v>
      </c>
      <c r="D282" s="181" t="s">
        <v>71</v>
      </c>
      <c r="E282" s="238" t="s">
        <v>20</v>
      </c>
      <c r="F282" s="238"/>
      <c r="G282" s="113" t="s">
        <v>25</v>
      </c>
      <c r="H282" s="114">
        <v>1</v>
      </c>
      <c r="I282" s="115">
        <v>11.92</v>
      </c>
      <c r="J282" s="115">
        <v>11.92</v>
      </c>
    </row>
    <row r="283" spans="1:10" ht="36" customHeight="1">
      <c r="A283" s="182" t="s">
        <v>280</v>
      </c>
      <c r="B283" s="116" t="s">
        <v>281</v>
      </c>
      <c r="C283" s="182" t="s">
        <v>19</v>
      </c>
      <c r="D283" s="182" t="s">
        <v>282</v>
      </c>
      <c r="E283" s="239" t="s">
        <v>283</v>
      </c>
      <c r="F283" s="239"/>
      <c r="G283" s="117" t="s">
        <v>284</v>
      </c>
      <c r="H283" s="118">
        <v>8.2400000000000001E-2</v>
      </c>
      <c r="I283" s="119">
        <v>17.97</v>
      </c>
      <c r="J283" s="119">
        <v>1.48</v>
      </c>
    </row>
    <row r="284" spans="1:10" ht="25.5">
      <c r="A284" s="182" t="s">
        <v>280</v>
      </c>
      <c r="B284" s="116" t="s">
        <v>285</v>
      </c>
      <c r="C284" s="182" t="s">
        <v>19</v>
      </c>
      <c r="D284" s="182" t="s">
        <v>286</v>
      </c>
      <c r="E284" s="239" t="s">
        <v>283</v>
      </c>
      <c r="F284" s="239"/>
      <c r="G284" s="117" t="s">
        <v>284</v>
      </c>
      <c r="H284" s="118">
        <v>8.2400000000000001E-2</v>
      </c>
      <c r="I284" s="119">
        <v>13.69</v>
      </c>
      <c r="J284" s="119">
        <v>1.1200000000000001</v>
      </c>
    </row>
    <row r="285" spans="1:10" ht="14.25" customHeight="1">
      <c r="A285" s="182" t="s">
        <v>280</v>
      </c>
      <c r="B285" s="116" t="s">
        <v>343</v>
      </c>
      <c r="C285" s="182" t="s">
        <v>19</v>
      </c>
      <c r="D285" s="182" t="s">
        <v>344</v>
      </c>
      <c r="E285" s="239" t="s">
        <v>345</v>
      </c>
      <c r="F285" s="239"/>
      <c r="G285" s="117" t="s">
        <v>25</v>
      </c>
      <c r="H285" s="118">
        <v>1</v>
      </c>
      <c r="I285" s="119">
        <v>1.72</v>
      </c>
      <c r="J285" s="119">
        <v>1.72</v>
      </c>
    </row>
    <row r="286" spans="1:10" ht="30" customHeight="1">
      <c r="A286" s="182" t="s">
        <v>280</v>
      </c>
      <c r="B286" s="116" t="s">
        <v>346</v>
      </c>
      <c r="C286" s="182" t="s">
        <v>19</v>
      </c>
      <c r="D286" s="182" t="s">
        <v>347</v>
      </c>
      <c r="E286" s="239" t="s">
        <v>20</v>
      </c>
      <c r="F286" s="239"/>
      <c r="G286" s="117" t="s">
        <v>21</v>
      </c>
      <c r="H286" s="118">
        <v>0.33329999999999999</v>
      </c>
      <c r="I286" s="119">
        <v>4.4000000000000004</v>
      </c>
      <c r="J286" s="119">
        <v>1.46</v>
      </c>
    </row>
    <row r="287" spans="1:10" ht="0.95" customHeight="1">
      <c r="A287" s="183" t="s">
        <v>287</v>
      </c>
      <c r="B287" s="120" t="s">
        <v>348</v>
      </c>
      <c r="C287" s="183" t="s">
        <v>19</v>
      </c>
      <c r="D287" s="183" t="s">
        <v>349</v>
      </c>
      <c r="E287" s="240" t="s">
        <v>290</v>
      </c>
      <c r="F287" s="240"/>
      <c r="G287" s="122" t="s">
        <v>25</v>
      </c>
      <c r="H287" s="123">
        <v>1.05</v>
      </c>
      <c r="I287" s="124">
        <v>5.85</v>
      </c>
      <c r="J287" s="124">
        <v>6.14</v>
      </c>
    </row>
    <row r="288" spans="1:10">
      <c r="A288" s="179"/>
      <c r="B288" s="179"/>
      <c r="C288" s="179"/>
      <c r="D288" s="179"/>
      <c r="E288" s="179" t="s">
        <v>293</v>
      </c>
      <c r="F288" s="185">
        <v>3.93</v>
      </c>
      <c r="G288" s="179" t="s">
        <v>294</v>
      </c>
      <c r="H288" s="185">
        <v>0</v>
      </c>
      <c r="I288" s="179" t="s">
        <v>295</v>
      </c>
      <c r="J288" s="185">
        <v>3.93</v>
      </c>
    </row>
    <row r="289" spans="1:10">
      <c r="A289" s="179"/>
      <c r="B289" s="179"/>
      <c r="C289" s="179"/>
      <c r="D289" s="179"/>
      <c r="E289" s="179" t="s">
        <v>296</v>
      </c>
      <c r="F289" s="185">
        <v>3.19</v>
      </c>
      <c r="G289" s="179"/>
      <c r="H289" s="246" t="s">
        <v>297</v>
      </c>
      <c r="I289" s="246"/>
      <c r="J289" s="185">
        <v>15.11</v>
      </c>
    </row>
    <row r="290" spans="1:10" ht="15" thickBot="1">
      <c r="A290" s="176"/>
      <c r="B290" s="176"/>
      <c r="C290" s="176"/>
      <c r="D290" s="176"/>
      <c r="E290" s="176"/>
      <c r="F290" s="176"/>
      <c r="G290" s="176" t="s">
        <v>298</v>
      </c>
      <c r="H290" s="128">
        <v>152</v>
      </c>
      <c r="I290" s="176" t="s">
        <v>299</v>
      </c>
      <c r="J290" s="177">
        <v>2296.7199999999998</v>
      </c>
    </row>
    <row r="291" spans="1:10" ht="24" customHeight="1" thickTop="1">
      <c r="A291" s="129"/>
      <c r="B291" s="129"/>
      <c r="C291" s="129"/>
      <c r="D291" s="129"/>
      <c r="E291" s="129"/>
      <c r="F291" s="129"/>
      <c r="G291" s="129"/>
      <c r="H291" s="129"/>
      <c r="I291" s="129"/>
      <c r="J291" s="129"/>
    </row>
    <row r="292" spans="1:10" ht="24" customHeight="1">
      <c r="A292" s="180" t="s">
        <v>355</v>
      </c>
      <c r="B292" s="107" t="s">
        <v>8</v>
      </c>
      <c r="C292" s="180" t="s">
        <v>9</v>
      </c>
      <c r="D292" s="180" t="s">
        <v>10</v>
      </c>
      <c r="E292" s="237" t="s">
        <v>11</v>
      </c>
      <c r="F292" s="237"/>
      <c r="G292" s="109" t="s">
        <v>12</v>
      </c>
      <c r="H292" s="107" t="s">
        <v>13</v>
      </c>
      <c r="I292" s="107" t="s">
        <v>14</v>
      </c>
      <c r="J292" s="107" t="s">
        <v>16</v>
      </c>
    </row>
    <row r="293" spans="1:10" ht="36" customHeight="1">
      <c r="A293" s="181" t="s">
        <v>279</v>
      </c>
      <c r="B293" s="111" t="s">
        <v>125</v>
      </c>
      <c r="C293" s="181" t="s">
        <v>19</v>
      </c>
      <c r="D293" s="181" t="s">
        <v>126</v>
      </c>
      <c r="E293" s="238" t="s">
        <v>20</v>
      </c>
      <c r="F293" s="238"/>
      <c r="G293" s="113" t="s">
        <v>21</v>
      </c>
      <c r="H293" s="114">
        <v>1</v>
      </c>
      <c r="I293" s="115">
        <v>21.1</v>
      </c>
      <c r="J293" s="115">
        <v>21.1</v>
      </c>
    </row>
    <row r="294" spans="1:10" ht="38.25">
      <c r="A294" s="182" t="s">
        <v>280</v>
      </c>
      <c r="B294" s="116" t="s">
        <v>351</v>
      </c>
      <c r="C294" s="182" t="s">
        <v>19</v>
      </c>
      <c r="D294" s="182" t="s">
        <v>352</v>
      </c>
      <c r="E294" s="239" t="s">
        <v>20</v>
      </c>
      <c r="F294" s="239"/>
      <c r="G294" s="117" t="s">
        <v>21</v>
      </c>
      <c r="H294" s="118">
        <v>1</v>
      </c>
      <c r="I294" s="119">
        <v>5.24</v>
      </c>
      <c r="J294" s="119">
        <v>5.24</v>
      </c>
    </row>
    <row r="295" spans="1:10" ht="25.5">
      <c r="A295" s="182" t="s">
        <v>280</v>
      </c>
      <c r="B295" s="116" t="s">
        <v>353</v>
      </c>
      <c r="C295" s="182" t="s">
        <v>19</v>
      </c>
      <c r="D295" s="182" t="s">
        <v>354</v>
      </c>
      <c r="E295" s="239" t="s">
        <v>20</v>
      </c>
      <c r="F295" s="239"/>
      <c r="G295" s="117" t="s">
        <v>21</v>
      </c>
      <c r="H295" s="118">
        <v>1</v>
      </c>
      <c r="I295" s="119">
        <v>15.86</v>
      </c>
      <c r="J295" s="119">
        <v>15.86</v>
      </c>
    </row>
    <row r="296" spans="1:10">
      <c r="A296" s="179"/>
      <c r="B296" s="179"/>
      <c r="C296" s="179"/>
      <c r="D296" s="179"/>
      <c r="E296" s="179" t="s">
        <v>293</v>
      </c>
      <c r="F296" s="185">
        <v>9.3000000000000007</v>
      </c>
      <c r="G296" s="179" t="s">
        <v>294</v>
      </c>
      <c r="H296" s="185">
        <v>-1.0000000000000001E-15</v>
      </c>
      <c r="I296" s="179" t="s">
        <v>295</v>
      </c>
      <c r="J296" s="185">
        <v>9.3000000000000007</v>
      </c>
    </row>
    <row r="297" spans="1:10" ht="0.95" customHeight="1">
      <c r="A297" s="179"/>
      <c r="B297" s="179"/>
      <c r="C297" s="179"/>
      <c r="D297" s="179"/>
      <c r="E297" s="179" t="s">
        <v>296</v>
      </c>
      <c r="F297" s="185">
        <v>5.66</v>
      </c>
      <c r="G297" s="179"/>
      <c r="H297" s="246" t="s">
        <v>297</v>
      </c>
      <c r="I297" s="246"/>
      <c r="J297" s="185">
        <v>26.76</v>
      </c>
    </row>
    <row r="298" spans="1:10" ht="15" thickBot="1">
      <c r="A298" s="176"/>
      <c r="B298" s="176"/>
      <c r="C298" s="176"/>
      <c r="D298" s="176"/>
      <c r="E298" s="176"/>
      <c r="F298" s="176"/>
      <c r="G298" s="176" t="s">
        <v>298</v>
      </c>
      <c r="H298" s="128">
        <v>4</v>
      </c>
      <c r="I298" s="176" t="s">
        <v>299</v>
      </c>
      <c r="J298" s="177">
        <v>107.04</v>
      </c>
    </row>
    <row r="299" spans="1:10" ht="24" customHeight="1" thickTop="1">
      <c r="A299" s="129"/>
      <c r="B299" s="129"/>
      <c r="C299" s="129"/>
      <c r="D299" s="129"/>
      <c r="E299" s="129"/>
      <c r="F299" s="129"/>
      <c r="G299" s="129"/>
      <c r="H299" s="129"/>
      <c r="I299" s="129"/>
      <c r="J299" s="129"/>
    </row>
    <row r="300" spans="1:10" ht="24" customHeight="1">
      <c r="A300" s="180" t="s">
        <v>358</v>
      </c>
      <c r="B300" s="107" t="s">
        <v>8</v>
      </c>
      <c r="C300" s="180" t="s">
        <v>9</v>
      </c>
      <c r="D300" s="180" t="s">
        <v>10</v>
      </c>
      <c r="E300" s="237" t="s">
        <v>11</v>
      </c>
      <c r="F300" s="237"/>
      <c r="G300" s="109" t="s">
        <v>12</v>
      </c>
      <c r="H300" s="107" t="s">
        <v>13</v>
      </c>
      <c r="I300" s="107" t="s">
        <v>14</v>
      </c>
      <c r="J300" s="107" t="s">
        <v>16</v>
      </c>
    </row>
    <row r="301" spans="1:10" ht="24" customHeight="1">
      <c r="A301" s="181" t="s">
        <v>279</v>
      </c>
      <c r="B301" s="111" t="s">
        <v>166</v>
      </c>
      <c r="C301" s="181" t="s">
        <v>19</v>
      </c>
      <c r="D301" s="181" t="s">
        <v>167</v>
      </c>
      <c r="E301" s="238" t="s">
        <v>20</v>
      </c>
      <c r="F301" s="238"/>
      <c r="G301" s="113" t="s">
        <v>21</v>
      </c>
      <c r="H301" s="114">
        <v>1</v>
      </c>
      <c r="I301" s="115">
        <v>17.059999999999999</v>
      </c>
      <c r="J301" s="115">
        <v>17.059999999999999</v>
      </c>
    </row>
    <row r="302" spans="1:10" ht="24" customHeight="1">
      <c r="A302" s="182" t="s">
        <v>280</v>
      </c>
      <c r="B302" s="116" t="s">
        <v>351</v>
      </c>
      <c r="C302" s="182" t="s">
        <v>19</v>
      </c>
      <c r="D302" s="182" t="s">
        <v>352</v>
      </c>
      <c r="E302" s="239" t="s">
        <v>20</v>
      </c>
      <c r="F302" s="239"/>
      <c r="G302" s="117" t="s">
        <v>21</v>
      </c>
      <c r="H302" s="118">
        <v>1</v>
      </c>
      <c r="I302" s="119">
        <v>5.24</v>
      </c>
      <c r="J302" s="119">
        <v>5.24</v>
      </c>
    </row>
    <row r="303" spans="1:10" ht="36" customHeight="1">
      <c r="A303" s="182" t="s">
        <v>280</v>
      </c>
      <c r="B303" s="116" t="s">
        <v>356</v>
      </c>
      <c r="C303" s="182" t="s">
        <v>19</v>
      </c>
      <c r="D303" s="182" t="s">
        <v>357</v>
      </c>
      <c r="E303" s="239" t="s">
        <v>20</v>
      </c>
      <c r="F303" s="239"/>
      <c r="G303" s="117" t="s">
        <v>21</v>
      </c>
      <c r="H303" s="118">
        <v>1</v>
      </c>
      <c r="I303" s="119">
        <v>11.82</v>
      </c>
      <c r="J303" s="119">
        <v>11.82</v>
      </c>
    </row>
    <row r="304" spans="1:10">
      <c r="A304" s="179"/>
      <c r="B304" s="179"/>
      <c r="C304" s="179"/>
      <c r="D304" s="179"/>
      <c r="E304" s="179" t="s">
        <v>293</v>
      </c>
      <c r="F304" s="185">
        <v>7.27</v>
      </c>
      <c r="G304" s="179" t="s">
        <v>294</v>
      </c>
      <c r="H304" s="185">
        <v>0</v>
      </c>
      <c r="I304" s="179" t="s">
        <v>295</v>
      </c>
      <c r="J304" s="185">
        <v>7.27</v>
      </c>
    </row>
    <row r="305" spans="1:10" ht="14.25" customHeight="1">
      <c r="A305" s="179"/>
      <c r="B305" s="179"/>
      <c r="C305" s="179"/>
      <c r="D305" s="179"/>
      <c r="E305" s="179" t="s">
        <v>296</v>
      </c>
      <c r="F305" s="185">
        <v>4.57</v>
      </c>
      <c r="G305" s="179"/>
      <c r="H305" s="246" t="s">
        <v>297</v>
      </c>
      <c r="I305" s="246"/>
      <c r="J305" s="185">
        <v>21.63</v>
      </c>
    </row>
    <row r="306" spans="1:10" ht="15" thickBot="1">
      <c r="A306" s="176"/>
      <c r="B306" s="176"/>
      <c r="C306" s="176"/>
      <c r="D306" s="176"/>
      <c r="E306" s="176"/>
      <c r="F306" s="176"/>
      <c r="G306" s="176" t="s">
        <v>298</v>
      </c>
      <c r="H306" s="128">
        <v>5</v>
      </c>
      <c r="I306" s="176" t="s">
        <v>299</v>
      </c>
      <c r="J306" s="177">
        <v>108.15</v>
      </c>
    </row>
    <row r="307" spans="1:10" ht="0.95" customHeight="1" thickTop="1">
      <c r="A307" s="129"/>
      <c r="B307" s="129"/>
      <c r="C307" s="129"/>
      <c r="D307" s="129"/>
      <c r="E307" s="129"/>
      <c r="F307" s="129"/>
      <c r="G307" s="129"/>
      <c r="H307" s="129"/>
      <c r="I307" s="129"/>
      <c r="J307" s="129"/>
    </row>
    <row r="308" spans="1:10" ht="18" customHeight="1">
      <c r="A308" s="180" t="s">
        <v>361</v>
      </c>
      <c r="B308" s="107" t="s">
        <v>8</v>
      </c>
      <c r="C308" s="180" t="s">
        <v>9</v>
      </c>
      <c r="D308" s="180" t="s">
        <v>10</v>
      </c>
      <c r="E308" s="237" t="s">
        <v>11</v>
      </c>
      <c r="F308" s="237"/>
      <c r="G308" s="109" t="s">
        <v>12</v>
      </c>
      <c r="H308" s="107" t="s">
        <v>13</v>
      </c>
      <c r="I308" s="107" t="s">
        <v>14</v>
      </c>
      <c r="J308" s="107" t="s">
        <v>16</v>
      </c>
    </row>
    <row r="309" spans="1:10" ht="36" customHeight="1">
      <c r="A309" s="181" t="s">
        <v>279</v>
      </c>
      <c r="B309" s="111" t="s">
        <v>110</v>
      </c>
      <c r="C309" s="181" t="s">
        <v>19</v>
      </c>
      <c r="D309" s="181" t="s">
        <v>111</v>
      </c>
      <c r="E309" s="238" t="s">
        <v>20</v>
      </c>
      <c r="F309" s="238"/>
      <c r="G309" s="113" t="s">
        <v>21</v>
      </c>
      <c r="H309" s="114">
        <v>1</v>
      </c>
      <c r="I309" s="115">
        <v>26.97</v>
      </c>
      <c r="J309" s="115">
        <v>26.97</v>
      </c>
    </row>
    <row r="310" spans="1:10" ht="38.25">
      <c r="A310" s="182" t="s">
        <v>280</v>
      </c>
      <c r="B310" s="116" t="s">
        <v>351</v>
      </c>
      <c r="C310" s="182" t="s">
        <v>19</v>
      </c>
      <c r="D310" s="182" t="s">
        <v>352</v>
      </c>
      <c r="E310" s="239" t="s">
        <v>20</v>
      </c>
      <c r="F310" s="239"/>
      <c r="G310" s="117" t="s">
        <v>21</v>
      </c>
      <c r="H310" s="118">
        <v>1</v>
      </c>
      <c r="I310" s="119">
        <v>5.24</v>
      </c>
      <c r="J310" s="119">
        <v>5.24</v>
      </c>
    </row>
    <row r="311" spans="1:10" ht="25.5">
      <c r="A311" s="182" t="s">
        <v>280</v>
      </c>
      <c r="B311" s="116" t="s">
        <v>359</v>
      </c>
      <c r="C311" s="182" t="s">
        <v>19</v>
      </c>
      <c r="D311" s="182" t="s">
        <v>360</v>
      </c>
      <c r="E311" s="239" t="s">
        <v>20</v>
      </c>
      <c r="F311" s="239"/>
      <c r="G311" s="117" t="s">
        <v>21</v>
      </c>
      <c r="H311" s="118">
        <v>1</v>
      </c>
      <c r="I311" s="119">
        <v>21.73</v>
      </c>
      <c r="J311" s="119">
        <v>21.73</v>
      </c>
    </row>
    <row r="312" spans="1:10">
      <c r="A312" s="179"/>
      <c r="B312" s="179"/>
      <c r="C312" s="179"/>
      <c r="D312" s="179"/>
      <c r="E312" s="179" t="s">
        <v>293</v>
      </c>
      <c r="F312" s="185">
        <v>11.309999999999999</v>
      </c>
      <c r="G312" s="179" t="s">
        <v>294</v>
      </c>
      <c r="H312" s="185">
        <v>0</v>
      </c>
      <c r="I312" s="179" t="s">
        <v>295</v>
      </c>
      <c r="J312" s="185">
        <v>11.309999999999999</v>
      </c>
    </row>
    <row r="313" spans="1:10">
      <c r="A313" s="179"/>
      <c r="B313" s="179"/>
      <c r="C313" s="179"/>
      <c r="D313" s="179"/>
      <c r="E313" s="179" t="s">
        <v>296</v>
      </c>
      <c r="F313" s="185">
        <v>7.23</v>
      </c>
      <c r="G313" s="179"/>
      <c r="H313" s="246" t="s">
        <v>297</v>
      </c>
      <c r="I313" s="246"/>
      <c r="J313" s="185">
        <v>34.200000000000003</v>
      </c>
    </row>
    <row r="314" spans="1:10" ht="15" thickBot="1">
      <c r="A314" s="176"/>
      <c r="B314" s="176"/>
      <c r="C314" s="176"/>
      <c r="D314" s="176"/>
      <c r="E314" s="176"/>
      <c r="F314" s="176"/>
      <c r="G314" s="176" t="s">
        <v>298</v>
      </c>
      <c r="H314" s="128">
        <v>3</v>
      </c>
      <c r="I314" s="176" t="s">
        <v>299</v>
      </c>
      <c r="J314" s="177">
        <v>102.6</v>
      </c>
    </row>
    <row r="315" spans="1:10" ht="15" thickTop="1">
      <c r="A315" s="129"/>
      <c r="B315" s="129"/>
      <c r="C315" s="129"/>
      <c r="D315" s="129"/>
      <c r="E315" s="129"/>
      <c r="F315" s="129"/>
      <c r="G315" s="129"/>
      <c r="H315" s="129"/>
      <c r="I315" s="129"/>
      <c r="J315" s="129"/>
    </row>
    <row r="316" spans="1:10" ht="14.25" customHeight="1">
      <c r="A316" s="180" t="s">
        <v>364</v>
      </c>
      <c r="B316" s="107" t="s">
        <v>8</v>
      </c>
      <c r="C316" s="180" t="s">
        <v>9</v>
      </c>
      <c r="D316" s="180" t="s">
        <v>10</v>
      </c>
      <c r="E316" s="237" t="s">
        <v>11</v>
      </c>
      <c r="F316" s="237"/>
      <c r="G316" s="109" t="s">
        <v>12</v>
      </c>
      <c r="H316" s="107" t="s">
        <v>13</v>
      </c>
      <c r="I316" s="107" t="s">
        <v>14</v>
      </c>
      <c r="J316" s="107" t="s">
        <v>16</v>
      </c>
    </row>
    <row r="317" spans="1:10" ht="30" customHeight="1">
      <c r="A317" s="181" t="s">
        <v>279</v>
      </c>
      <c r="B317" s="111" t="s">
        <v>73</v>
      </c>
      <c r="C317" s="181" t="s">
        <v>19</v>
      </c>
      <c r="D317" s="181" t="s">
        <v>74</v>
      </c>
      <c r="E317" s="238" t="s">
        <v>20</v>
      </c>
      <c r="F317" s="238"/>
      <c r="G317" s="113" t="s">
        <v>21</v>
      </c>
      <c r="H317" s="114">
        <v>1</v>
      </c>
      <c r="I317" s="115">
        <v>36.9</v>
      </c>
      <c r="J317" s="115">
        <v>36.9</v>
      </c>
    </row>
    <row r="318" spans="1:10" ht="0.95" customHeight="1">
      <c r="A318" s="182" t="s">
        <v>280</v>
      </c>
      <c r="B318" s="116" t="s">
        <v>351</v>
      </c>
      <c r="C318" s="182" t="s">
        <v>19</v>
      </c>
      <c r="D318" s="182" t="s">
        <v>352</v>
      </c>
      <c r="E318" s="239" t="s">
        <v>20</v>
      </c>
      <c r="F318" s="239"/>
      <c r="G318" s="117" t="s">
        <v>21</v>
      </c>
      <c r="H318" s="118">
        <v>1</v>
      </c>
      <c r="I318" s="119">
        <v>5.24</v>
      </c>
      <c r="J318" s="119">
        <v>5.24</v>
      </c>
    </row>
    <row r="319" spans="1:10" ht="25.5">
      <c r="A319" s="182" t="s">
        <v>280</v>
      </c>
      <c r="B319" s="116" t="s">
        <v>362</v>
      </c>
      <c r="C319" s="182" t="s">
        <v>19</v>
      </c>
      <c r="D319" s="182" t="s">
        <v>363</v>
      </c>
      <c r="E319" s="239" t="s">
        <v>20</v>
      </c>
      <c r="F319" s="239"/>
      <c r="G319" s="117" t="s">
        <v>21</v>
      </c>
      <c r="H319" s="118">
        <v>1</v>
      </c>
      <c r="I319" s="119">
        <v>31.66</v>
      </c>
      <c r="J319" s="119">
        <v>31.66</v>
      </c>
    </row>
    <row r="320" spans="1:10">
      <c r="A320" s="179"/>
      <c r="B320" s="179"/>
      <c r="C320" s="179"/>
      <c r="D320" s="179"/>
      <c r="E320" s="179" t="s">
        <v>293</v>
      </c>
      <c r="F320" s="185">
        <v>15.33</v>
      </c>
      <c r="G320" s="179" t="s">
        <v>294</v>
      </c>
      <c r="H320" s="185">
        <v>0</v>
      </c>
      <c r="I320" s="179" t="s">
        <v>295</v>
      </c>
      <c r="J320" s="185">
        <v>15.33</v>
      </c>
    </row>
    <row r="321" spans="1:10">
      <c r="A321" s="179"/>
      <c r="B321" s="179"/>
      <c r="C321" s="179"/>
      <c r="D321" s="179"/>
      <c r="E321" s="179" t="s">
        <v>296</v>
      </c>
      <c r="F321" s="185">
        <v>9.9</v>
      </c>
      <c r="G321" s="179"/>
      <c r="H321" s="246" t="s">
        <v>297</v>
      </c>
      <c r="I321" s="246"/>
      <c r="J321" s="185">
        <v>46.8</v>
      </c>
    </row>
    <row r="322" spans="1:10" ht="15" thickBot="1">
      <c r="A322" s="176"/>
      <c r="B322" s="176"/>
      <c r="C322" s="176"/>
      <c r="D322" s="176"/>
      <c r="E322" s="176"/>
      <c r="F322" s="176"/>
      <c r="G322" s="176" t="s">
        <v>298</v>
      </c>
      <c r="H322" s="128">
        <v>4</v>
      </c>
      <c r="I322" s="176" t="s">
        <v>299</v>
      </c>
      <c r="J322" s="177">
        <v>187.2</v>
      </c>
    </row>
    <row r="323" spans="1:10" ht="15" thickTop="1">
      <c r="A323" s="129"/>
      <c r="B323" s="129"/>
      <c r="C323" s="129"/>
      <c r="D323" s="129"/>
      <c r="E323" s="129"/>
      <c r="F323" s="129"/>
      <c r="G323" s="129"/>
      <c r="H323" s="129"/>
      <c r="I323" s="129"/>
      <c r="J323" s="129"/>
    </row>
    <row r="324" spans="1:10" ht="14.25" customHeight="1">
      <c r="A324" s="180" t="s">
        <v>369</v>
      </c>
      <c r="B324" s="107" t="s">
        <v>8</v>
      </c>
      <c r="C324" s="180" t="s">
        <v>9</v>
      </c>
      <c r="D324" s="180" t="s">
        <v>10</v>
      </c>
      <c r="E324" s="237" t="s">
        <v>11</v>
      </c>
      <c r="F324" s="237"/>
      <c r="G324" s="109" t="s">
        <v>12</v>
      </c>
      <c r="H324" s="107" t="s">
        <v>13</v>
      </c>
      <c r="I324" s="107" t="s">
        <v>14</v>
      </c>
      <c r="J324" s="107" t="s">
        <v>16</v>
      </c>
    </row>
    <row r="325" spans="1:10" ht="30" customHeight="1">
      <c r="A325" s="181" t="s">
        <v>279</v>
      </c>
      <c r="B325" s="111" t="s">
        <v>102</v>
      </c>
      <c r="C325" s="181" t="s">
        <v>19</v>
      </c>
      <c r="D325" s="181" t="s">
        <v>103</v>
      </c>
      <c r="E325" s="238" t="s">
        <v>20</v>
      </c>
      <c r="F325" s="238"/>
      <c r="G325" s="113" t="s">
        <v>21</v>
      </c>
      <c r="H325" s="114">
        <v>1</v>
      </c>
      <c r="I325" s="115">
        <v>50.13</v>
      </c>
      <c r="J325" s="115">
        <v>50.13</v>
      </c>
    </row>
    <row r="326" spans="1:10" ht="0.95" customHeight="1">
      <c r="A326" s="182" t="s">
        <v>280</v>
      </c>
      <c r="B326" s="116" t="s">
        <v>365</v>
      </c>
      <c r="C326" s="182" t="s">
        <v>19</v>
      </c>
      <c r="D326" s="182" t="s">
        <v>366</v>
      </c>
      <c r="E326" s="239" t="s">
        <v>20</v>
      </c>
      <c r="F326" s="239"/>
      <c r="G326" s="117" t="s">
        <v>21</v>
      </c>
      <c r="H326" s="118">
        <v>1</v>
      </c>
      <c r="I326" s="119">
        <v>8.36</v>
      </c>
      <c r="J326" s="119">
        <v>8.36</v>
      </c>
    </row>
    <row r="327" spans="1:10" ht="25.5">
      <c r="A327" s="182" t="s">
        <v>280</v>
      </c>
      <c r="B327" s="116" t="s">
        <v>367</v>
      </c>
      <c r="C327" s="182" t="s">
        <v>19</v>
      </c>
      <c r="D327" s="182" t="s">
        <v>368</v>
      </c>
      <c r="E327" s="239" t="s">
        <v>20</v>
      </c>
      <c r="F327" s="239"/>
      <c r="G327" s="117" t="s">
        <v>21</v>
      </c>
      <c r="H327" s="118">
        <v>1</v>
      </c>
      <c r="I327" s="119">
        <v>41.77</v>
      </c>
      <c r="J327" s="119">
        <v>41.77</v>
      </c>
    </row>
    <row r="328" spans="1:10">
      <c r="A328" s="179"/>
      <c r="B328" s="179"/>
      <c r="C328" s="179"/>
      <c r="D328" s="179"/>
      <c r="E328" s="179" t="s">
        <v>293</v>
      </c>
      <c r="F328" s="185">
        <v>19.82</v>
      </c>
      <c r="G328" s="179" t="s">
        <v>294</v>
      </c>
      <c r="H328" s="185">
        <v>0</v>
      </c>
      <c r="I328" s="179" t="s">
        <v>295</v>
      </c>
      <c r="J328" s="185">
        <v>19.82</v>
      </c>
    </row>
    <row r="329" spans="1:10">
      <c r="A329" s="179"/>
      <c r="B329" s="179"/>
      <c r="C329" s="179"/>
      <c r="D329" s="179"/>
      <c r="E329" s="179" t="s">
        <v>296</v>
      </c>
      <c r="F329" s="185">
        <v>13.44</v>
      </c>
      <c r="G329" s="179"/>
      <c r="H329" s="246" t="s">
        <v>297</v>
      </c>
      <c r="I329" s="246"/>
      <c r="J329" s="185">
        <v>63.57</v>
      </c>
    </row>
    <row r="330" spans="1:10" ht="15" thickBot="1">
      <c r="A330" s="176"/>
      <c r="B330" s="176"/>
      <c r="C330" s="176"/>
      <c r="D330" s="176"/>
      <c r="E330" s="176"/>
      <c r="F330" s="176"/>
      <c r="G330" s="176" t="s">
        <v>298</v>
      </c>
      <c r="H330" s="128">
        <v>1</v>
      </c>
      <c r="I330" s="176" t="s">
        <v>299</v>
      </c>
      <c r="J330" s="177">
        <v>63.57</v>
      </c>
    </row>
    <row r="331" spans="1:10" ht="15" thickTop="1">
      <c r="A331" s="129"/>
      <c r="B331" s="129"/>
      <c r="C331" s="129"/>
      <c r="D331" s="129"/>
      <c r="E331" s="129"/>
      <c r="F331" s="129"/>
      <c r="G331" s="129"/>
      <c r="H331" s="129"/>
      <c r="I331" s="129"/>
      <c r="J331" s="129"/>
    </row>
    <row r="332" spans="1:10" ht="14.25" customHeight="1">
      <c r="A332" s="180" t="s">
        <v>372</v>
      </c>
      <c r="B332" s="107" t="s">
        <v>8</v>
      </c>
      <c r="C332" s="180" t="s">
        <v>9</v>
      </c>
      <c r="D332" s="180" t="s">
        <v>10</v>
      </c>
      <c r="E332" s="237" t="s">
        <v>11</v>
      </c>
      <c r="F332" s="237"/>
      <c r="G332" s="109" t="s">
        <v>12</v>
      </c>
      <c r="H332" s="107" t="s">
        <v>13</v>
      </c>
      <c r="I332" s="107" t="s">
        <v>14</v>
      </c>
      <c r="J332" s="107" t="s">
        <v>16</v>
      </c>
    </row>
    <row r="333" spans="1:10" ht="30" customHeight="1">
      <c r="A333" s="181" t="s">
        <v>279</v>
      </c>
      <c r="B333" s="111" t="s">
        <v>164</v>
      </c>
      <c r="C333" s="181" t="s">
        <v>19</v>
      </c>
      <c r="D333" s="181" t="s">
        <v>165</v>
      </c>
      <c r="E333" s="238" t="s">
        <v>20</v>
      </c>
      <c r="F333" s="238"/>
      <c r="G333" s="113" t="s">
        <v>21</v>
      </c>
      <c r="H333" s="114">
        <v>1</v>
      </c>
      <c r="I333" s="115">
        <v>53.45</v>
      </c>
      <c r="J333" s="115">
        <v>53.45</v>
      </c>
    </row>
    <row r="334" spans="1:10" ht="0.95" customHeight="1">
      <c r="A334" s="182" t="s">
        <v>280</v>
      </c>
      <c r="B334" s="116" t="s">
        <v>281</v>
      </c>
      <c r="C334" s="182" t="s">
        <v>19</v>
      </c>
      <c r="D334" s="182" t="s">
        <v>282</v>
      </c>
      <c r="E334" s="239" t="s">
        <v>283</v>
      </c>
      <c r="F334" s="239"/>
      <c r="G334" s="117" t="s">
        <v>284</v>
      </c>
      <c r="H334" s="118">
        <v>0.47099999999999997</v>
      </c>
      <c r="I334" s="119">
        <v>17.97</v>
      </c>
      <c r="J334" s="119">
        <v>8.4600000000000009</v>
      </c>
    </row>
    <row r="335" spans="1:10" ht="18" customHeight="1">
      <c r="A335" s="182" t="s">
        <v>280</v>
      </c>
      <c r="B335" s="116" t="s">
        <v>285</v>
      </c>
      <c r="C335" s="182" t="s">
        <v>19</v>
      </c>
      <c r="D335" s="182" t="s">
        <v>286</v>
      </c>
      <c r="E335" s="239" t="s">
        <v>283</v>
      </c>
      <c r="F335" s="239"/>
      <c r="G335" s="117" t="s">
        <v>284</v>
      </c>
      <c r="H335" s="118">
        <v>0.1963</v>
      </c>
      <c r="I335" s="119">
        <v>13.69</v>
      </c>
      <c r="J335" s="119">
        <v>2.68</v>
      </c>
    </row>
    <row r="336" spans="1:10" ht="36" customHeight="1">
      <c r="A336" s="183" t="s">
        <v>287</v>
      </c>
      <c r="B336" s="120" t="s">
        <v>370</v>
      </c>
      <c r="C336" s="183" t="s">
        <v>19</v>
      </c>
      <c r="D336" s="183" t="s">
        <v>371</v>
      </c>
      <c r="E336" s="240" t="s">
        <v>290</v>
      </c>
      <c r="F336" s="240"/>
      <c r="G336" s="122" t="s">
        <v>21</v>
      </c>
      <c r="H336" s="123">
        <v>1</v>
      </c>
      <c r="I336" s="124">
        <v>42.31</v>
      </c>
      <c r="J336" s="124">
        <v>42.31</v>
      </c>
    </row>
    <row r="337" spans="1:10">
      <c r="A337" s="179"/>
      <c r="B337" s="179"/>
      <c r="C337" s="179"/>
      <c r="D337" s="179"/>
      <c r="E337" s="179" t="s">
        <v>293</v>
      </c>
      <c r="F337" s="185">
        <v>8.73</v>
      </c>
      <c r="G337" s="179" t="s">
        <v>294</v>
      </c>
      <c r="H337" s="185">
        <v>0</v>
      </c>
      <c r="I337" s="179" t="s">
        <v>295</v>
      </c>
      <c r="J337" s="185">
        <v>8.73</v>
      </c>
    </row>
    <row r="338" spans="1:10">
      <c r="A338" s="179"/>
      <c r="B338" s="179"/>
      <c r="C338" s="179"/>
      <c r="D338" s="179"/>
      <c r="E338" s="179" t="s">
        <v>296</v>
      </c>
      <c r="F338" s="185">
        <v>14.34</v>
      </c>
      <c r="G338" s="179"/>
      <c r="H338" s="246" t="s">
        <v>297</v>
      </c>
      <c r="I338" s="246"/>
      <c r="J338" s="185">
        <v>67.790000000000006</v>
      </c>
    </row>
    <row r="339" spans="1:10" ht="15" thickBot="1">
      <c r="A339" s="176"/>
      <c r="B339" s="176"/>
      <c r="C339" s="176"/>
      <c r="D339" s="176"/>
      <c r="E339" s="176"/>
      <c r="F339" s="176"/>
      <c r="G339" s="176" t="s">
        <v>298</v>
      </c>
      <c r="H339" s="128">
        <v>8</v>
      </c>
      <c r="I339" s="176" t="s">
        <v>299</v>
      </c>
      <c r="J339" s="177">
        <v>542.32000000000005</v>
      </c>
    </row>
    <row r="340" spans="1:10" ht="14.25" customHeight="1" thickTop="1">
      <c r="A340" s="129"/>
      <c r="B340" s="129"/>
      <c r="C340" s="129"/>
      <c r="D340" s="129"/>
      <c r="E340" s="129"/>
      <c r="F340" s="129"/>
      <c r="G340" s="129"/>
      <c r="H340" s="129"/>
      <c r="I340" s="129"/>
      <c r="J340" s="129"/>
    </row>
    <row r="341" spans="1:10" ht="30" customHeight="1">
      <c r="A341" s="180" t="s">
        <v>377</v>
      </c>
      <c r="B341" s="107" t="s">
        <v>8</v>
      </c>
      <c r="C341" s="180" t="s">
        <v>9</v>
      </c>
      <c r="D341" s="180" t="s">
        <v>10</v>
      </c>
      <c r="E341" s="237" t="s">
        <v>11</v>
      </c>
      <c r="F341" s="237"/>
      <c r="G341" s="109" t="s">
        <v>12</v>
      </c>
      <c r="H341" s="107" t="s">
        <v>13</v>
      </c>
      <c r="I341" s="107" t="s">
        <v>14</v>
      </c>
      <c r="J341" s="107" t="s">
        <v>16</v>
      </c>
    </row>
    <row r="342" spans="1:10" ht="0.95" customHeight="1">
      <c r="A342" s="181" t="s">
        <v>279</v>
      </c>
      <c r="B342" s="111" t="s">
        <v>373</v>
      </c>
      <c r="C342" s="181" t="s">
        <v>32</v>
      </c>
      <c r="D342" s="181" t="s">
        <v>374</v>
      </c>
      <c r="E342" s="238" t="s">
        <v>20</v>
      </c>
      <c r="F342" s="238"/>
      <c r="G342" s="113" t="s">
        <v>21</v>
      </c>
      <c r="H342" s="114">
        <v>1</v>
      </c>
      <c r="I342" s="115">
        <v>70.98</v>
      </c>
      <c r="J342" s="115">
        <v>70.98</v>
      </c>
    </row>
    <row r="343" spans="1:10" ht="25.5">
      <c r="A343" s="182" t="s">
        <v>280</v>
      </c>
      <c r="B343" s="116" t="s">
        <v>285</v>
      </c>
      <c r="C343" s="182" t="s">
        <v>19</v>
      </c>
      <c r="D343" s="182" t="s">
        <v>286</v>
      </c>
      <c r="E343" s="239" t="s">
        <v>283</v>
      </c>
      <c r="F343" s="239"/>
      <c r="G343" s="117" t="s">
        <v>284</v>
      </c>
      <c r="H343" s="118">
        <v>0.1963</v>
      </c>
      <c r="I343" s="119">
        <v>13.69</v>
      </c>
      <c r="J343" s="119">
        <v>2.68</v>
      </c>
    </row>
    <row r="344" spans="1:10" ht="25.5">
      <c r="A344" s="182" t="s">
        <v>280</v>
      </c>
      <c r="B344" s="116" t="s">
        <v>281</v>
      </c>
      <c r="C344" s="182" t="s">
        <v>19</v>
      </c>
      <c r="D344" s="182" t="s">
        <v>282</v>
      </c>
      <c r="E344" s="239" t="s">
        <v>283</v>
      </c>
      <c r="F344" s="239"/>
      <c r="G344" s="117" t="s">
        <v>284</v>
      </c>
      <c r="H344" s="118">
        <v>0.47099999999999997</v>
      </c>
      <c r="I344" s="119">
        <v>17.97</v>
      </c>
      <c r="J344" s="119">
        <v>8.4600000000000009</v>
      </c>
    </row>
    <row r="345" spans="1:10" ht="38.25">
      <c r="A345" s="183" t="s">
        <v>287</v>
      </c>
      <c r="B345" s="120" t="s">
        <v>375</v>
      </c>
      <c r="C345" s="183" t="s">
        <v>19</v>
      </c>
      <c r="D345" s="183" t="s">
        <v>376</v>
      </c>
      <c r="E345" s="240" t="s">
        <v>290</v>
      </c>
      <c r="F345" s="240"/>
      <c r="G345" s="122" t="s">
        <v>21</v>
      </c>
      <c r="H345" s="123">
        <v>1</v>
      </c>
      <c r="I345" s="124">
        <v>59.84</v>
      </c>
      <c r="J345" s="124">
        <v>59.84</v>
      </c>
    </row>
    <row r="346" spans="1:10">
      <c r="A346" s="179"/>
      <c r="B346" s="179"/>
      <c r="C346" s="179"/>
      <c r="D346" s="179"/>
      <c r="E346" s="179" t="s">
        <v>293</v>
      </c>
      <c r="F346" s="185">
        <v>8.73</v>
      </c>
      <c r="G346" s="179" t="s">
        <v>294</v>
      </c>
      <c r="H346" s="185">
        <v>0</v>
      </c>
      <c r="I346" s="179" t="s">
        <v>295</v>
      </c>
      <c r="J346" s="185">
        <v>8.73</v>
      </c>
    </row>
    <row r="347" spans="1:10">
      <c r="A347" s="179"/>
      <c r="B347" s="179"/>
      <c r="C347" s="179"/>
      <c r="D347" s="179"/>
      <c r="E347" s="179" t="s">
        <v>296</v>
      </c>
      <c r="F347" s="185">
        <v>19.04</v>
      </c>
      <c r="G347" s="179"/>
      <c r="H347" s="246" t="s">
        <v>297</v>
      </c>
      <c r="I347" s="246"/>
      <c r="J347" s="185">
        <v>90.02</v>
      </c>
    </row>
    <row r="348" spans="1:10" ht="14.25" customHeight="1" thickBot="1">
      <c r="A348" s="176"/>
      <c r="B348" s="176"/>
      <c r="C348" s="176"/>
      <c r="D348" s="176"/>
      <c r="E348" s="176"/>
      <c r="F348" s="176"/>
      <c r="G348" s="176" t="s">
        <v>298</v>
      </c>
      <c r="H348" s="128">
        <v>83</v>
      </c>
      <c r="I348" s="176" t="s">
        <v>299</v>
      </c>
      <c r="J348" s="177">
        <v>7471.66</v>
      </c>
    </row>
    <row r="349" spans="1:10" ht="30" customHeight="1" thickTop="1">
      <c r="A349" s="129"/>
      <c r="B349" s="129"/>
      <c r="C349" s="129"/>
      <c r="D349" s="129"/>
      <c r="E349" s="129"/>
      <c r="F349" s="129"/>
      <c r="G349" s="129"/>
      <c r="H349" s="129"/>
      <c r="I349" s="129"/>
      <c r="J349" s="129"/>
    </row>
    <row r="350" spans="1:10" ht="0.95" customHeight="1">
      <c r="A350" s="180" t="s">
        <v>380</v>
      </c>
      <c r="B350" s="107" t="s">
        <v>8</v>
      </c>
      <c r="C350" s="180" t="s">
        <v>9</v>
      </c>
      <c r="D350" s="180" t="s">
        <v>10</v>
      </c>
      <c r="E350" s="237" t="s">
        <v>11</v>
      </c>
      <c r="F350" s="237"/>
      <c r="G350" s="109" t="s">
        <v>12</v>
      </c>
      <c r="H350" s="107" t="s">
        <v>13</v>
      </c>
      <c r="I350" s="107" t="s">
        <v>14</v>
      </c>
      <c r="J350" s="107" t="s">
        <v>16</v>
      </c>
    </row>
    <row r="351" spans="1:10" ht="18" customHeight="1">
      <c r="A351" s="181" t="s">
        <v>279</v>
      </c>
      <c r="B351" s="111" t="s">
        <v>156</v>
      </c>
      <c r="C351" s="181" t="s">
        <v>58</v>
      </c>
      <c r="D351" s="181" t="s">
        <v>157</v>
      </c>
      <c r="E351" s="238" t="s">
        <v>60</v>
      </c>
      <c r="F351" s="238"/>
      <c r="G351" s="113" t="s">
        <v>25</v>
      </c>
      <c r="H351" s="114">
        <v>1</v>
      </c>
      <c r="I351" s="115">
        <v>18.62</v>
      </c>
      <c r="J351" s="115">
        <v>18.62</v>
      </c>
    </row>
    <row r="352" spans="1:10" ht="36" customHeight="1">
      <c r="A352" s="182" t="s">
        <v>280</v>
      </c>
      <c r="B352" s="116" t="s">
        <v>316</v>
      </c>
      <c r="C352" s="182" t="s">
        <v>58</v>
      </c>
      <c r="D352" s="182" t="s">
        <v>317</v>
      </c>
      <c r="E352" s="239" t="s">
        <v>60</v>
      </c>
      <c r="F352" s="239"/>
      <c r="G352" s="117" t="s">
        <v>284</v>
      </c>
      <c r="H352" s="118">
        <v>0.4</v>
      </c>
      <c r="I352" s="119">
        <v>13.44</v>
      </c>
      <c r="J352" s="119">
        <v>5.37</v>
      </c>
    </row>
    <row r="353" spans="1:10" ht="36" customHeight="1">
      <c r="A353" s="182" t="s">
        <v>280</v>
      </c>
      <c r="B353" s="116" t="s">
        <v>318</v>
      </c>
      <c r="C353" s="182" t="s">
        <v>58</v>
      </c>
      <c r="D353" s="182" t="s">
        <v>282</v>
      </c>
      <c r="E353" s="239" t="s">
        <v>60</v>
      </c>
      <c r="F353" s="239"/>
      <c r="G353" s="117" t="s">
        <v>284</v>
      </c>
      <c r="H353" s="118">
        <v>0.4</v>
      </c>
      <c r="I353" s="119">
        <v>16.91</v>
      </c>
      <c r="J353" s="119">
        <v>6.76</v>
      </c>
    </row>
    <row r="354" spans="1:10" ht="36" customHeight="1">
      <c r="A354" s="183" t="s">
        <v>287</v>
      </c>
      <c r="B354" s="120" t="s">
        <v>378</v>
      </c>
      <c r="C354" s="183" t="s">
        <v>58</v>
      </c>
      <c r="D354" s="183" t="s">
        <v>379</v>
      </c>
      <c r="E354" s="240" t="s">
        <v>290</v>
      </c>
      <c r="F354" s="240"/>
      <c r="G354" s="122" t="s">
        <v>25</v>
      </c>
      <c r="H354" s="123">
        <v>1</v>
      </c>
      <c r="I354" s="124">
        <v>6.49</v>
      </c>
      <c r="J354" s="124">
        <v>6.49</v>
      </c>
    </row>
    <row r="355" spans="1:10">
      <c r="A355" s="179"/>
      <c r="B355" s="179"/>
      <c r="C355" s="179"/>
      <c r="D355" s="179"/>
      <c r="E355" s="179" t="s">
        <v>293</v>
      </c>
      <c r="F355" s="185">
        <v>9.5</v>
      </c>
      <c r="G355" s="179" t="s">
        <v>294</v>
      </c>
      <c r="H355" s="185">
        <v>0</v>
      </c>
      <c r="I355" s="179" t="s">
        <v>295</v>
      </c>
      <c r="J355" s="185">
        <v>9.5</v>
      </c>
    </row>
    <row r="356" spans="1:10" ht="14.25" customHeight="1">
      <c r="A356" s="179"/>
      <c r="B356" s="179"/>
      <c r="C356" s="179"/>
      <c r="D356" s="179"/>
      <c r="E356" s="179" t="s">
        <v>296</v>
      </c>
      <c r="F356" s="185">
        <v>4.99</v>
      </c>
      <c r="G356" s="179"/>
      <c r="H356" s="246" t="s">
        <v>297</v>
      </c>
      <c r="I356" s="246"/>
      <c r="J356" s="185">
        <v>23.61</v>
      </c>
    </row>
    <row r="357" spans="1:10" ht="15" thickBot="1">
      <c r="A357" s="176"/>
      <c r="B357" s="176"/>
      <c r="C357" s="176"/>
      <c r="D357" s="176"/>
      <c r="E357" s="176"/>
      <c r="F357" s="176"/>
      <c r="G357" s="176" t="s">
        <v>298</v>
      </c>
      <c r="H357" s="128">
        <v>125</v>
      </c>
      <c r="I357" s="176" t="s">
        <v>299</v>
      </c>
      <c r="J357" s="177">
        <v>2951.25</v>
      </c>
    </row>
    <row r="358" spans="1:10" ht="0.95" customHeight="1" thickTop="1">
      <c r="A358" s="129"/>
      <c r="B358" s="129"/>
      <c r="C358" s="129"/>
      <c r="D358" s="129"/>
      <c r="E358" s="129"/>
      <c r="F358" s="129"/>
      <c r="G358" s="129"/>
      <c r="H358" s="129"/>
      <c r="I358" s="129"/>
      <c r="J358" s="129"/>
    </row>
    <row r="359" spans="1:10" ht="18" customHeight="1">
      <c r="A359" s="180" t="s">
        <v>383</v>
      </c>
      <c r="B359" s="107" t="s">
        <v>8</v>
      </c>
      <c r="C359" s="180" t="s">
        <v>9</v>
      </c>
      <c r="D359" s="180" t="s">
        <v>10</v>
      </c>
      <c r="E359" s="237" t="s">
        <v>11</v>
      </c>
      <c r="F359" s="237"/>
      <c r="G359" s="109" t="s">
        <v>12</v>
      </c>
      <c r="H359" s="107" t="s">
        <v>13</v>
      </c>
      <c r="I359" s="107" t="s">
        <v>14</v>
      </c>
      <c r="J359" s="107" t="s">
        <v>16</v>
      </c>
    </row>
    <row r="360" spans="1:10" ht="36" customHeight="1">
      <c r="A360" s="181" t="s">
        <v>279</v>
      </c>
      <c r="B360" s="111" t="s">
        <v>117</v>
      </c>
      <c r="C360" s="181" t="s">
        <v>32</v>
      </c>
      <c r="D360" s="181" t="s">
        <v>118</v>
      </c>
      <c r="E360" s="238" t="s">
        <v>20</v>
      </c>
      <c r="F360" s="238"/>
      <c r="G360" s="113" t="s">
        <v>21</v>
      </c>
      <c r="H360" s="114">
        <v>1</v>
      </c>
      <c r="I360" s="115">
        <v>260.27999999999997</v>
      </c>
      <c r="J360" s="115">
        <v>260.27999999999997</v>
      </c>
    </row>
    <row r="361" spans="1:10" ht="24" customHeight="1">
      <c r="A361" s="182" t="s">
        <v>280</v>
      </c>
      <c r="B361" s="116" t="s">
        <v>285</v>
      </c>
      <c r="C361" s="182" t="s">
        <v>19</v>
      </c>
      <c r="D361" s="182" t="s">
        <v>286</v>
      </c>
      <c r="E361" s="239" t="s">
        <v>283</v>
      </c>
      <c r="F361" s="239"/>
      <c r="G361" s="117" t="s">
        <v>284</v>
      </c>
      <c r="H361" s="118">
        <v>2</v>
      </c>
      <c r="I361" s="119">
        <v>13.69</v>
      </c>
      <c r="J361" s="119">
        <v>27.38</v>
      </c>
    </row>
    <row r="362" spans="1:10" ht="24" customHeight="1">
      <c r="A362" s="182" t="s">
        <v>280</v>
      </c>
      <c r="B362" s="116" t="s">
        <v>281</v>
      </c>
      <c r="C362" s="182" t="s">
        <v>19</v>
      </c>
      <c r="D362" s="182" t="s">
        <v>282</v>
      </c>
      <c r="E362" s="239" t="s">
        <v>283</v>
      </c>
      <c r="F362" s="239"/>
      <c r="G362" s="117" t="s">
        <v>284</v>
      </c>
      <c r="H362" s="118">
        <v>2</v>
      </c>
      <c r="I362" s="119">
        <v>17.97</v>
      </c>
      <c r="J362" s="119">
        <v>35.94</v>
      </c>
    </row>
    <row r="363" spans="1:10" ht="36" customHeight="1">
      <c r="A363" s="183" t="s">
        <v>287</v>
      </c>
      <c r="B363" s="120" t="s">
        <v>381</v>
      </c>
      <c r="C363" s="183" t="s">
        <v>19</v>
      </c>
      <c r="D363" s="183" t="s">
        <v>382</v>
      </c>
      <c r="E363" s="240" t="s">
        <v>290</v>
      </c>
      <c r="F363" s="240"/>
      <c r="G363" s="122" t="s">
        <v>21</v>
      </c>
      <c r="H363" s="123">
        <v>1</v>
      </c>
      <c r="I363" s="124">
        <v>196.96</v>
      </c>
      <c r="J363" s="124">
        <v>196.96</v>
      </c>
    </row>
    <row r="364" spans="1:10">
      <c r="A364" s="179"/>
      <c r="B364" s="179"/>
      <c r="C364" s="179"/>
      <c r="D364" s="179"/>
      <c r="E364" s="179" t="s">
        <v>293</v>
      </c>
      <c r="F364" s="185">
        <v>48.88</v>
      </c>
      <c r="G364" s="179" t="s">
        <v>294</v>
      </c>
      <c r="H364" s="185">
        <v>0</v>
      </c>
      <c r="I364" s="179" t="s">
        <v>295</v>
      </c>
      <c r="J364" s="185">
        <v>48.88</v>
      </c>
    </row>
    <row r="365" spans="1:10">
      <c r="A365" s="179"/>
      <c r="B365" s="179"/>
      <c r="C365" s="179"/>
      <c r="D365" s="179"/>
      <c r="E365" s="179" t="s">
        <v>296</v>
      </c>
      <c r="F365" s="185">
        <v>69.83</v>
      </c>
      <c r="G365" s="179"/>
      <c r="H365" s="246" t="s">
        <v>297</v>
      </c>
      <c r="I365" s="246"/>
      <c r="J365" s="185">
        <v>330.11</v>
      </c>
    </row>
    <row r="366" spans="1:10" ht="15" thickBot="1">
      <c r="A366" s="176"/>
      <c r="B366" s="176"/>
      <c r="C366" s="176"/>
      <c r="D366" s="176"/>
      <c r="E366" s="176"/>
      <c r="F366" s="176"/>
      <c r="G366" s="176" t="s">
        <v>298</v>
      </c>
      <c r="H366" s="128">
        <v>1</v>
      </c>
      <c r="I366" s="176" t="s">
        <v>299</v>
      </c>
      <c r="J366" s="177">
        <v>330.11</v>
      </c>
    </row>
    <row r="367" spans="1:10" ht="15" thickTop="1">
      <c r="A367" s="129"/>
      <c r="B367" s="129"/>
      <c r="C367" s="129"/>
      <c r="D367" s="129"/>
      <c r="E367" s="129"/>
      <c r="F367" s="129"/>
      <c r="G367" s="129"/>
      <c r="H367" s="129"/>
      <c r="I367" s="129"/>
      <c r="J367" s="129"/>
    </row>
    <row r="368" spans="1:10" ht="18" customHeight="1">
      <c r="A368" s="180" t="s">
        <v>386</v>
      </c>
      <c r="B368" s="107" t="s">
        <v>8</v>
      </c>
      <c r="C368" s="180" t="s">
        <v>9</v>
      </c>
      <c r="D368" s="180" t="s">
        <v>10</v>
      </c>
      <c r="E368" s="237" t="s">
        <v>11</v>
      </c>
      <c r="F368" s="237"/>
      <c r="G368" s="109" t="s">
        <v>12</v>
      </c>
      <c r="H368" s="107" t="s">
        <v>13</v>
      </c>
      <c r="I368" s="107" t="s">
        <v>14</v>
      </c>
      <c r="J368" s="107" t="s">
        <v>16</v>
      </c>
    </row>
    <row r="369" spans="1:10" ht="24" customHeight="1">
      <c r="A369" s="181" t="s">
        <v>279</v>
      </c>
      <c r="B369" s="111" t="s">
        <v>100</v>
      </c>
      <c r="C369" s="181" t="s">
        <v>32</v>
      </c>
      <c r="D369" s="181" t="s">
        <v>101</v>
      </c>
      <c r="E369" s="238" t="s">
        <v>20</v>
      </c>
      <c r="F369" s="238"/>
      <c r="G369" s="113" t="s">
        <v>21</v>
      </c>
      <c r="H369" s="114">
        <v>1</v>
      </c>
      <c r="I369" s="115">
        <v>375.93</v>
      </c>
      <c r="J369" s="115">
        <v>375.93</v>
      </c>
    </row>
    <row r="370" spans="1:10" ht="24" customHeight="1">
      <c r="A370" s="182" t="s">
        <v>280</v>
      </c>
      <c r="B370" s="116" t="s">
        <v>285</v>
      </c>
      <c r="C370" s="182" t="s">
        <v>19</v>
      </c>
      <c r="D370" s="182" t="s">
        <v>286</v>
      </c>
      <c r="E370" s="239" t="s">
        <v>283</v>
      </c>
      <c r="F370" s="239"/>
      <c r="G370" s="117" t="s">
        <v>284</v>
      </c>
      <c r="H370" s="118">
        <v>3</v>
      </c>
      <c r="I370" s="119">
        <v>13.69</v>
      </c>
      <c r="J370" s="119">
        <v>41.07</v>
      </c>
    </row>
    <row r="371" spans="1:10" ht="24" customHeight="1">
      <c r="A371" s="182" t="s">
        <v>280</v>
      </c>
      <c r="B371" s="116" t="s">
        <v>281</v>
      </c>
      <c r="C371" s="182" t="s">
        <v>19</v>
      </c>
      <c r="D371" s="182" t="s">
        <v>282</v>
      </c>
      <c r="E371" s="239" t="s">
        <v>283</v>
      </c>
      <c r="F371" s="239"/>
      <c r="G371" s="117" t="s">
        <v>284</v>
      </c>
      <c r="H371" s="118">
        <v>3</v>
      </c>
      <c r="I371" s="119">
        <v>17.97</v>
      </c>
      <c r="J371" s="119">
        <v>53.91</v>
      </c>
    </row>
    <row r="372" spans="1:10" ht="36" customHeight="1">
      <c r="A372" s="183" t="s">
        <v>287</v>
      </c>
      <c r="B372" s="120" t="s">
        <v>384</v>
      </c>
      <c r="C372" s="183" t="s">
        <v>19</v>
      </c>
      <c r="D372" s="183" t="s">
        <v>385</v>
      </c>
      <c r="E372" s="240" t="s">
        <v>290</v>
      </c>
      <c r="F372" s="240"/>
      <c r="G372" s="122" t="s">
        <v>21</v>
      </c>
      <c r="H372" s="123">
        <v>1</v>
      </c>
      <c r="I372" s="124">
        <v>280.95</v>
      </c>
      <c r="J372" s="124">
        <v>280.95</v>
      </c>
    </row>
    <row r="373" spans="1:10">
      <c r="A373" s="179"/>
      <c r="B373" s="179"/>
      <c r="C373" s="179"/>
      <c r="D373" s="179"/>
      <c r="E373" s="179" t="s">
        <v>293</v>
      </c>
      <c r="F373" s="185">
        <v>73.319999999999993</v>
      </c>
      <c r="G373" s="179" t="s">
        <v>294</v>
      </c>
      <c r="H373" s="185">
        <v>1E-14</v>
      </c>
      <c r="I373" s="179" t="s">
        <v>295</v>
      </c>
      <c r="J373" s="185">
        <v>73.319999999999993</v>
      </c>
    </row>
    <row r="374" spans="1:10" ht="14.25" customHeight="1">
      <c r="A374" s="179"/>
      <c r="B374" s="179"/>
      <c r="C374" s="179"/>
      <c r="D374" s="179"/>
      <c r="E374" s="179" t="s">
        <v>296</v>
      </c>
      <c r="F374" s="185">
        <v>100.86</v>
      </c>
      <c r="G374" s="179"/>
      <c r="H374" s="246" t="s">
        <v>297</v>
      </c>
      <c r="I374" s="246"/>
      <c r="J374" s="185">
        <v>476.79</v>
      </c>
    </row>
    <row r="375" spans="1:10" ht="15" thickBot="1">
      <c r="A375" s="176"/>
      <c r="B375" s="176"/>
      <c r="C375" s="176"/>
      <c r="D375" s="176"/>
      <c r="E375" s="176"/>
      <c r="F375" s="176"/>
      <c r="G375" s="176" t="s">
        <v>298</v>
      </c>
      <c r="H375" s="128">
        <v>1</v>
      </c>
      <c r="I375" s="176" t="s">
        <v>299</v>
      </c>
      <c r="J375" s="177">
        <v>476.79</v>
      </c>
    </row>
    <row r="376" spans="1:10" ht="0.95" customHeight="1" thickTop="1">
      <c r="A376" s="129"/>
      <c r="B376" s="129"/>
      <c r="C376" s="129"/>
      <c r="D376" s="129"/>
      <c r="E376" s="129"/>
      <c r="F376" s="129"/>
      <c r="G376" s="129"/>
      <c r="H376" s="129"/>
      <c r="I376" s="129"/>
      <c r="J376" s="129"/>
    </row>
    <row r="377" spans="1:10" ht="18" customHeight="1">
      <c r="A377" s="180" t="s">
        <v>389</v>
      </c>
      <c r="B377" s="107" t="s">
        <v>8</v>
      </c>
      <c r="C377" s="180" t="s">
        <v>9</v>
      </c>
      <c r="D377" s="180" t="s">
        <v>10</v>
      </c>
      <c r="E377" s="237" t="s">
        <v>11</v>
      </c>
      <c r="F377" s="237"/>
      <c r="G377" s="109" t="s">
        <v>12</v>
      </c>
      <c r="H377" s="107" t="s">
        <v>13</v>
      </c>
      <c r="I377" s="107" t="s">
        <v>14</v>
      </c>
      <c r="J377" s="107" t="s">
        <v>16</v>
      </c>
    </row>
    <row r="378" spans="1:10" ht="24" customHeight="1">
      <c r="A378" s="181" t="s">
        <v>279</v>
      </c>
      <c r="B378" s="111" t="s">
        <v>108</v>
      </c>
      <c r="C378" s="181" t="s">
        <v>32</v>
      </c>
      <c r="D378" s="181" t="s">
        <v>109</v>
      </c>
      <c r="E378" s="238" t="s">
        <v>20</v>
      </c>
      <c r="F378" s="238"/>
      <c r="G378" s="113" t="s">
        <v>21</v>
      </c>
      <c r="H378" s="114">
        <v>1</v>
      </c>
      <c r="I378" s="115">
        <v>500.76</v>
      </c>
      <c r="J378" s="115">
        <v>500.76</v>
      </c>
    </row>
    <row r="379" spans="1:10" ht="24" customHeight="1">
      <c r="A379" s="182" t="s">
        <v>280</v>
      </c>
      <c r="B379" s="116" t="s">
        <v>285</v>
      </c>
      <c r="C379" s="182" t="s">
        <v>19</v>
      </c>
      <c r="D379" s="182" t="s">
        <v>286</v>
      </c>
      <c r="E379" s="239" t="s">
        <v>283</v>
      </c>
      <c r="F379" s="239"/>
      <c r="G379" s="117" t="s">
        <v>284</v>
      </c>
      <c r="H379" s="118">
        <v>3.5</v>
      </c>
      <c r="I379" s="119">
        <v>13.69</v>
      </c>
      <c r="J379" s="119">
        <v>47.91</v>
      </c>
    </row>
    <row r="380" spans="1:10" ht="24" customHeight="1">
      <c r="A380" s="182" t="s">
        <v>280</v>
      </c>
      <c r="B380" s="116" t="s">
        <v>281</v>
      </c>
      <c r="C380" s="182" t="s">
        <v>19</v>
      </c>
      <c r="D380" s="182" t="s">
        <v>282</v>
      </c>
      <c r="E380" s="239" t="s">
        <v>283</v>
      </c>
      <c r="F380" s="239"/>
      <c r="G380" s="117" t="s">
        <v>284</v>
      </c>
      <c r="H380" s="118">
        <v>3.5</v>
      </c>
      <c r="I380" s="119">
        <v>17.97</v>
      </c>
      <c r="J380" s="119">
        <v>62.89</v>
      </c>
    </row>
    <row r="381" spans="1:10" ht="24" customHeight="1">
      <c r="A381" s="183" t="s">
        <v>287</v>
      </c>
      <c r="B381" s="120" t="s">
        <v>387</v>
      </c>
      <c r="C381" s="183" t="s">
        <v>19</v>
      </c>
      <c r="D381" s="183" t="s">
        <v>388</v>
      </c>
      <c r="E381" s="240" t="s">
        <v>290</v>
      </c>
      <c r="F381" s="240"/>
      <c r="G381" s="122" t="s">
        <v>21</v>
      </c>
      <c r="H381" s="123">
        <v>1</v>
      </c>
      <c r="I381" s="124">
        <v>389.96</v>
      </c>
      <c r="J381" s="124">
        <v>389.96</v>
      </c>
    </row>
    <row r="382" spans="1:10">
      <c r="A382" s="179"/>
      <c r="B382" s="179"/>
      <c r="C382" s="179"/>
      <c r="D382" s="179"/>
      <c r="E382" s="179" t="s">
        <v>293</v>
      </c>
      <c r="F382" s="185">
        <v>85.54</v>
      </c>
      <c r="G382" s="179" t="s">
        <v>294</v>
      </c>
      <c r="H382" s="185">
        <v>-1E-14</v>
      </c>
      <c r="I382" s="179" t="s">
        <v>295</v>
      </c>
      <c r="J382" s="185">
        <v>85.54</v>
      </c>
    </row>
    <row r="383" spans="1:10" ht="14.25" customHeight="1">
      <c r="A383" s="179"/>
      <c r="B383" s="179"/>
      <c r="C383" s="179"/>
      <c r="D383" s="179"/>
      <c r="E383" s="179" t="s">
        <v>296</v>
      </c>
      <c r="F383" s="185">
        <v>134.35</v>
      </c>
      <c r="G383" s="179"/>
      <c r="H383" s="246" t="s">
        <v>297</v>
      </c>
      <c r="I383" s="246"/>
      <c r="J383" s="185">
        <v>635.11</v>
      </c>
    </row>
    <row r="384" spans="1:10" ht="15" thickBot="1">
      <c r="A384" s="176"/>
      <c r="B384" s="176"/>
      <c r="C384" s="176"/>
      <c r="D384" s="176"/>
      <c r="E384" s="176"/>
      <c r="F384" s="176"/>
      <c r="G384" s="176" t="s">
        <v>298</v>
      </c>
      <c r="H384" s="128">
        <v>1</v>
      </c>
      <c r="I384" s="176" t="s">
        <v>299</v>
      </c>
      <c r="J384" s="177">
        <v>635.11</v>
      </c>
    </row>
    <row r="385" spans="1:10" ht="0.95" customHeight="1" thickTop="1">
      <c r="A385" s="129"/>
      <c r="B385" s="129"/>
      <c r="C385" s="129"/>
      <c r="D385" s="129"/>
      <c r="E385" s="129"/>
      <c r="F385" s="129"/>
      <c r="G385" s="129"/>
      <c r="H385" s="129"/>
      <c r="I385" s="129"/>
      <c r="J385" s="129"/>
    </row>
    <row r="386" spans="1:10" ht="18" customHeight="1">
      <c r="A386" s="180" t="s">
        <v>392</v>
      </c>
      <c r="B386" s="107" t="s">
        <v>8</v>
      </c>
      <c r="C386" s="180" t="s">
        <v>9</v>
      </c>
      <c r="D386" s="180" t="s">
        <v>10</v>
      </c>
      <c r="E386" s="237" t="s">
        <v>11</v>
      </c>
      <c r="F386" s="237"/>
      <c r="G386" s="109" t="s">
        <v>12</v>
      </c>
      <c r="H386" s="107" t="s">
        <v>13</v>
      </c>
      <c r="I386" s="107" t="s">
        <v>14</v>
      </c>
      <c r="J386" s="107" t="s">
        <v>16</v>
      </c>
    </row>
    <row r="387" spans="1:10" ht="36" customHeight="1">
      <c r="A387" s="181" t="s">
        <v>279</v>
      </c>
      <c r="B387" s="111" t="s">
        <v>162</v>
      </c>
      <c r="C387" s="181" t="s">
        <v>58</v>
      </c>
      <c r="D387" s="181" t="s">
        <v>163</v>
      </c>
      <c r="E387" s="238" t="s">
        <v>60</v>
      </c>
      <c r="F387" s="238"/>
      <c r="G387" s="113" t="s">
        <v>21</v>
      </c>
      <c r="H387" s="114">
        <v>1</v>
      </c>
      <c r="I387" s="115">
        <v>7.26</v>
      </c>
      <c r="J387" s="115">
        <v>7.26</v>
      </c>
    </row>
    <row r="388" spans="1:10" ht="24" customHeight="1">
      <c r="A388" s="182" t="s">
        <v>280</v>
      </c>
      <c r="B388" s="116" t="s">
        <v>316</v>
      </c>
      <c r="C388" s="182" t="s">
        <v>58</v>
      </c>
      <c r="D388" s="182" t="s">
        <v>317</v>
      </c>
      <c r="E388" s="239" t="s">
        <v>60</v>
      </c>
      <c r="F388" s="239"/>
      <c r="G388" s="117" t="s">
        <v>284</v>
      </c>
      <c r="H388" s="118">
        <v>0.2</v>
      </c>
      <c r="I388" s="119">
        <v>13.44</v>
      </c>
      <c r="J388" s="119">
        <v>2.68</v>
      </c>
    </row>
    <row r="389" spans="1:10" ht="24" customHeight="1">
      <c r="A389" s="182" t="s">
        <v>280</v>
      </c>
      <c r="B389" s="116" t="s">
        <v>318</v>
      </c>
      <c r="C389" s="182" t="s">
        <v>58</v>
      </c>
      <c r="D389" s="182" t="s">
        <v>282</v>
      </c>
      <c r="E389" s="239" t="s">
        <v>60</v>
      </c>
      <c r="F389" s="239"/>
      <c r="G389" s="117" t="s">
        <v>284</v>
      </c>
      <c r="H389" s="118">
        <v>0.2</v>
      </c>
      <c r="I389" s="119">
        <v>16.91</v>
      </c>
      <c r="J389" s="119">
        <v>3.38</v>
      </c>
    </row>
    <row r="390" spans="1:10" ht="36" customHeight="1">
      <c r="A390" s="183" t="s">
        <v>287</v>
      </c>
      <c r="B390" s="120" t="s">
        <v>390</v>
      </c>
      <c r="C390" s="183" t="s">
        <v>58</v>
      </c>
      <c r="D390" s="183" t="s">
        <v>391</v>
      </c>
      <c r="E390" s="240" t="s">
        <v>290</v>
      </c>
      <c r="F390" s="240"/>
      <c r="G390" s="122" t="s">
        <v>21</v>
      </c>
      <c r="H390" s="123">
        <v>1</v>
      </c>
      <c r="I390" s="124">
        <v>1.2</v>
      </c>
      <c r="J390" s="124">
        <v>1.2</v>
      </c>
    </row>
    <row r="391" spans="1:10">
      <c r="A391" s="179"/>
      <c r="B391" s="179"/>
      <c r="C391" s="179"/>
      <c r="D391" s="179"/>
      <c r="E391" s="179" t="s">
        <v>293</v>
      </c>
      <c r="F391" s="185">
        <v>4.74</v>
      </c>
      <c r="G391" s="179" t="s">
        <v>294</v>
      </c>
      <c r="H391" s="185">
        <v>0</v>
      </c>
      <c r="I391" s="179" t="s">
        <v>295</v>
      </c>
      <c r="J391" s="185">
        <v>4.74</v>
      </c>
    </row>
    <row r="392" spans="1:10" ht="14.25" customHeight="1">
      <c r="A392" s="179"/>
      <c r="B392" s="179"/>
      <c r="C392" s="179"/>
      <c r="D392" s="179"/>
      <c r="E392" s="179" t="s">
        <v>296</v>
      </c>
      <c r="F392" s="185">
        <v>1.94</v>
      </c>
      <c r="G392" s="179"/>
      <c r="H392" s="246" t="s">
        <v>297</v>
      </c>
      <c r="I392" s="246"/>
      <c r="J392" s="185">
        <v>9.1999999999999993</v>
      </c>
    </row>
    <row r="393" spans="1:10" ht="15" thickBot="1">
      <c r="A393" s="176"/>
      <c r="B393" s="176"/>
      <c r="C393" s="176"/>
      <c r="D393" s="176"/>
      <c r="E393" s="176"/>
      <c r="F393" s="176"/>
      <c r="G393" s="176" t="s">
        <v>298</v>
      </c>
      <c r="H393" s="128">
        <v>85</v>
      </c>
      <c r="I393" s="176" t="s">
        <v>299</v>
      </c>
      <c r="J393" s="177">
        <v>782</v>
      </c>
    </row>
    <row r="394" spans="1:10" ht="0.95" customHeight="1" thickTop="1">
      <c r="A394" s="129"/>
      <c r="B394" s="129"/>
      <c r="C394" s="129"/>
      <c r="D394" s="129"/>
      <c r="E394" s="129"/>
      <c r="F394" s="129"/>
      <c r="G394" s="129"/>
      <c r="H394" s="129"/>
      <c r="I394" s="129"/>
      <c r="J394" s="129"/>
    </row>
    <row r="395" spans="1:10" ht="18" customHeight="1">
      <c r="A395" s="180" t="s">
        <v>393</v>
      </c>
      <c r="B395" s="107" t="s">
        <v>8</v>
      </c>
      <c r="C395" s="180" t="s">
        <v>9</v>
      </c>
      <c r="D395" s="180" t="s">
        <v>10</v>
      </c>
      <c r="E395" s="237" t="s">
        <v>11</v>
      </c>
      <c r="F395" s="237"/>
      <c r="G395" s="109" t="s">
        <v>12</v>
      </c>
      <c r="H395" s="107" t="s">
        <v>13</v>
      </c>
      <c r="I395" s="107" t="s">
        <v>14</v>
      </c>
      <c r="J395" s="107" t="s">
        <v>16</v>
      </c>
    </row>
    <row r="396" spans="1:10" ht="36" customHeight="1">
      <c r="A396" s="181" t="s">
        <v>279</v>
      </c>
      <c r="B396" s="111" t="s">
        <v>57</v>
      </c>
      <c r="C396" s="181" t="s">
        <v>58</v>
      </c>
      <c r="D396" s="181" t="s">
        <v>59</v>
      </c>
      <c r="E396" s="238" t="s">
        <v>60</v>
      </c>
      <c r="F396" s="238"/>
      <c r="G396" s="113" t="s">
        <v>21</v>
      </c>
      <c r="H396" s="114">
        <v>1</v>
      </c>
      <c r="I396" s="115">
        <v>21.02</v>
      </c>
      <c r="J396" s="115">
        <v>21.02</v>
      </c>
    </row>
    <row r="397" spans="1:10" ht="24" customHeight="1">
      <c r="A397" s="182" t="s">
        <v>280</v>
      </c>
      <c r="B397" s="116" t="s">
        <v>316</v>
      </c>
      <c r="C397" s="182" t="s">
        <v>58</v>
      </c>
      <c r="D397" s="182" t="s">
        <v>317</v>
      </c>
      <c r="E397" s="239" t="s">
        <v>60</v>
      </c>
      <c r="F397" s="239"/>
      <c r="G397" s="117" t="s">
        <v>284</v>
      </c>
      <c r="H397" s="118">
        <v>0.35</v>
      </c>
      <c r="I397" s="119">
        <v>13.44</v>
      </c>
      <c r="J397" s="119">
        <v>4.7</v>
      </c>
    </row>
    <row r="398" spans="1:10" ht="24" customHeight="1">
      <c r="A398" s="182" t="s">
        <v>280</v>
      </c>
      <c r="B398" s="116" t="s">
        <v>318</v>
      </c>
      <c r="C398" s="182" t="s">
        <v>58</v>
      </c>
      <c r="D398" s="182" t="s">
        <v>282</v>
      </c>
      <c r="E398" s="239" t="s">
        <v>60</v>
      </c>
      <c r="F398" s="239"/>
      <c r="G398" s="117" t="s">
        <v>284</v>
      </c>
      <c r="H398" s="118">
        <v>0.35</v>
      </c>
      <c r="I398" s="119">
        <v>16.91</v>
      </c>
      <c r="J398" s="119">
        <v>5.91</v>
      </c>
    </row>
    <row r="399" spans="1:10" ht="36" customHeight="1">
      <c r="A399" s="183" t="s">
        <v>287</v>
      </c>
      <c r="B399" s="120" t="s">
        <v>394</v>
      </c>
      <c r="C399" s="183" t="s">
        <v>58</v>
      </c>
      <c r="D399" s="183" t="s">
        <v>59</v>
      </c>
      <c r="E399" s="240" t="s">
        <v>290</v>
      </c>
      <c r="F399" s="240"/>
      <c r="G399" s="122" t="s">
        <v>21</v>
      </c>
      <c r="H399" s="123">
        <v>1</v>
      </c>
      <c r="I399" s="124">
        <v>10.41</v>
      </c>
      <c r="J399" s="124">
        <v>10.41</v>
      </c>
    </row>
    <row r="400" spans="1:10">
      <c r="A400" s="179"/>
      <c r="B400" s="179"/>
      <c r="C400" s="179"/>
      <c r="D400" s="179"/>
      <c r="E400" s="179" t="s">
        <v>293</v>
      </c>
      <c r="F400" s="185">
        <v>8.31</v>
      </c>
      <c r="G400" s="179" t="s">
        <v>294</v>
      </c>
      <c r="H400" s="185">
        <v>0</v>
      </c>
      <c r="I400" s="179" t="s">
        <v>295</v>
      </c>
      <c r="J400" s="185">
        <v>8.31</v>
      </c>
    </row>
    <row r="401" spans="1:10" ht="14.25" customHeight="1">
      <c r="A401" s="179"/>
      <c r="B401" s="179"/>
      <c r="C401" s="179"/>
      <c r="D401" s="179"/>
      <c r="E401" s="179" t="s">
        <v>296</v>
      </c>
      <c r="F401" s="185">
        <v>5.63</v>
      </c>
      <c r="G401" s="179"/>
      <c r="H401" s="246" t="s">
        <v>297</v>
      </c>
      <c r="I401" s="246"/>
      <c r="J401" s="185">
        <v>26.65</v>
      </c>
    </row>
    <row r="402" spans="1:10" ht="15" thickBot="1">
      <c r="A402" s="176"/>
      <c r="B402" s="176"/>
      <c r="C402" s="176"/>
      <c r="D402" s="176"/>
      <c r="E402" s="176"/>
      <c r="F402" s="176"/>
      <c r="G402" s="176" t="s">
        <v>298</v>
      </c>
      <c r="H402" s="128">
        <v>75</v>
      </c>
      <c r="I402" s="176" t="s">
        <v>299</v>
      </c>
      <c r="J402" s="177">
        <v>1998.75</v>
      </c>
    </row>
    <row r="403" spans="1:10" ht="0.95" customHeight="1" thickTop="1">
      <c r="A403" s="129"/>
      <c r="B403" s="129"/>
      <c r="C403" s="129"/>
      <c r="D403" s="129"/>
      <c r="E403" s="129"/>
      <c r="F403" s="129"/>
      <c r="G403" s="129"/>
      <c r="H403" s="129"/>
      <c r="I403" s="129"/>
      <c r="J403" s="129"/>
    </row>
    <row r="404" spans="1:10" ht="18" customHeight="1">
      <c r="A404" s="180" t="s">
        <v>395</v>
      </c>
      <c r="B404" s="107" t="s">
        <v>8</v>
      </c>
      <c r="C404" s="180" t="s">
        <v>9</v>
      </c>
      <c r="D404" s="180" t="s">
        <v>10</v>
      </c>
      <c r="E404" s="237" t="s">
        <v>11</v>
      </c>
      <c r="F404" s="237"/>
      <c r="G404" s="109" t="s">
        <v>12</v>
      </c>
      <c r="H404" s="107" t="s">
        <v>13</v>
      </c>
      <c r="I404" s="107" t="s">
        <v>14</v>
      </c>
      <c r="J404" s="107" t="s">
        <v>16</v>
      </c>
    </row>
    <row r="405" spans="1:10" ht="36" customHeight="1">
      <c r="A405" s="181" t="s">
        <v>279</v>
      </c>
      <c r="B405" s="111" t="s">
        <v>62</v>
      </c>
      <c r="C405" s="181" t="s">
        <v>58</v>
      </c>
      <c r="D405" s="181" t="s">
        <v>63</v>
      </c>
      <c r="E405" s="238" t="s">
        <v>60</v>
      </c>
      <c r="F405" s="238"/>
      <c r="G405" s="113" t="s">
        <v>21</v>
      </c>
      <c r="H405" s="114">
        <v>1</v>
      </c>
      <c r="I405" s="115">
        <v>21.02</v>
      </c>
      <c r="J405" s="115">
        <v>21.02</v>
      </c>
    </row>
    <row r="406" spans="1:10" ht="24" customHeight="1">
      <c r="A406" s="182" t="s">
        <v>280</v>
      </c>
      <c r="B406" s="116" t="s">
        <v>316</v>
      </c>
      <c r="C406" s="182" t="s">
        <v>58</v>
      </c>
      <c r="D406" s="182" t="s">
        <v>317</v>
      </c>
      <c r="E406" s="239" t="s">
        <v>60</v>
      </c>
      <c r="F406" s="239"/>
      <c r="G406" s="117" t="s">
        <v>284</v>
      </c>
      <c r="H406" s="118">
        <v>0.35</v>
      </c>
      <c r="I406" s="119">
        <v>13.44</v>
      </c>
      <c r="J406" s="119">
        <v>4.7</v>
      </c>
    </row>
    <row r="407" spans="1:10" ht="24" customHeight="1">
      <c r="A407" s="182" t="s">
        <v>280</v>
      </c>
      <c r="B407" s="116" t="s">
        <v>318</v>
      </c>
      <c r="C407" s="182" t="s">
        <v>58</v>
      </c>
      <c r="D407" s="182" t="s">
        <v>282</v>
      </c>
      <c r="E407" s="239" t="s">
        <v>60</v>
      </c>
      <c r="F407" s="239"/>
      <c r="G407" s="117" t="s">
        <v>284</v>
      </c>
      <c r="H407" s="118">
        <v>0.35</v>
      </c>
      <c r="I407" s="119">
        <v>16.91</v>
      </c>
      <c r="J407" s="119">
        <v>5.91</v>
      </c>
    </row>
    <row r="408" spans="1:10" ht="36" customHeight="1">
      <c r="A408" s="183" t="s">
        <v>287</v>
      </c>
      <c r="B408" s="120" t="s">
        <v>396</v>
      </c>
      <c r="C408" s="183" t="s">
        <v>58</v>
      </c>
      <c r="D408" s="183" t="s">
        <v>63</v>
      </c>
      <c r="E408" s="240" t="s">
        <v>290</v>
      </c>
      <c r="F408" s="240"/>
      <c r="G408" s="122" t="s">
        <v>21</v>
      </c>
      <c r="H408" s="123">
        <v>1</v>
      </c>
      <c r="I408" s="124">
        <v>10.41</v>
      </c>
      <c r="J408" s="124">
        <v>10.41</v>
      </c>
    </row>
    <row r="409" spans="1:10">
      <c r="A409" s="179"/>
      <c r="B409" s="179"/>
      <c r="C409" s="179"/>
      <c r="D409" s="179"/>
      <c r="E409" s="179" t="s">
        <v>293</v>
      </c>
      <c r="F409" s="185">
        <v>8.31</v>
      </c>
      <c r="G409" s="179" t="s">
        <v>294</v>
      </c>
      <c r="H409" s="185">
        <v>0</v>
      </c>
      <c r="I409" s="179" t="s">
        <v>295</v>
      </c>
      <c r="J409" s="185">
        <v>8.31</v>
      </c>
    </row>
    <row r="410" spans="1:10" ht="14.25" customHeight="1">
      <c r="A410" s="179"/>
      <c r="B410" s="179"/>
      <c r="C410" s="179"/>
      <c r="D410" s="179"/>
      <c r="E410" s="179" t="s">
        <v>296</v>
      </c>
      <c r="F410" s="185">
        <v>5.63</v>
      </c>
      <c r="G410" s="179"/>
      <c r="H410" s="246" t="s">
        <v>297</v>
      </c>
      <c r="I410" s="246"/>
      <c r="J410" s="185">
        <v>26.65</v>
      </c>
    </row>
    <row r="411" spans="1:10" ht="15" thickBot="1">
      <c r="A411" s="176"/>
      <c r="B411" s="176"/>
      <c r="C411" s="176"/>
      <c r="D411" s="176"/>
      <c r="E411" s="176"/>
      <c r="F411" s="176"/>
      <c r="G411" s="176" t="s">
        <v>298</v>
      </c>
      <c r="H411" s="128">
        <v>95</v>
      </c>
      <c r="I411" s="176" t="s">
        <v>299</v>
      </c>
      <c r="J411" s="177">
        <v>2531.75</v>
      </c>
    </row>
    <row r="412" spans="1:10" ht="0.95" customHeight="1" thickTop="1">
      <c r="A412" s="129"/>
      <c r="B412" s="129"/>
      <c r="C412" s="129"/>
      <c r="D412" s="129"/>
      <c r="E412" s="129"/>
      <c r="F412" s="129"/>
      <c r="G412" s="129"/>
      <c r="H412" s="129"/>
      <c r="I412" s="129"/>
      <c r="J412" s="129"/>
    </row>
    <row r="413" spans="1:10" ht="18" customHeight="1">
      <c r="A413" s="180" t="s">
        <v>397</v>
      </c>
      <c r="B413" s="107" t="s">
        <v>8</v>
      </c>
      <c r="C413" s="180" t="s">
        <v>9</v>
      </c>
      <c r="D413" s="180" t="s">
        <v>10</v>
      </c>
      <c r="E413" s="237" t="s">
        <v>11</v>
      </c>
      <c r="F413" s="237"/>
      <c r="G413" s="109" t="s">
        <v>12</v>
      </c>
      <c r="H413" s="107" t="s">
        <v>13</v>
      </c>
      <c r="I413" s="107" t="s">
        <v>14</v>
      </c>
      <c r="J413" s="107" t="s">
        <v>16</v>
      </c>
    </row>
    <row r="414" spans="1:10" ht="24" customHeight="1">
      <c r="A414" s="181" t="s">
        <v>279</v>
      </c>
      <c r="B414" s="111" t="s">
        <v>158</v>
      </c>
      <c r="C414" s="181" t="s">
        <v>58</v>
      </c>
      <c r="D414" s="181" t="s">
        <v>159</v>
      </c>
      <c r="E414" s="238" t="s">
        <v>60</v>
      </c>
      <c r="F414" s="238"/>
      <c r="G414" s="113" t="s">
        <v>25</v>
      </c>
      <c r="H414" s="114">
        <v>1</v>
      </c>
      <c r="I414" s="115">
        <v>10.93</v>
      </c>
      <c r="J414" s="115">
        <v>10.93</v>
      </c>
    </row>
    <row r="415" spans="1:10" ht="24" customHeight="1">
      <c r="A415" s="182" t="s">
        <v>280</v>
      </c>
      <c r="B415" s="116" t="s">
        <v>316</v>
      </c>
      <c r="C415" s="182" t="s">
        <v>58</v>
      </c>
      <c r="D415" s="182" t="s">
        <v>317</v>
      </c>
      <c r="E415" s="239" t="s">
        <v>60</v>
      </c>
      <c r="F415" s="239"/>
      <c r="G415" s="117" t="s">
        <v>284</v>
      </c>
      <c r="H415" s="118">
        <v>0.3</v>
      </c>
      <c r="I415" s="119">
        <v>13.44</v>
      </c>
      <c r="J415" s="119">
        <v>4.03</v>
      </c>
    </row>
    <row r="416" spans="1:10" ht="24" customHeight="1">
      <c r="A416" s="182" t="s">
        <v>280</v>
      </c>
      <c r="B416" s="116" t="s">
        <v>318</v>
      </c>
      <c r="C416" s="182" t="s">
        <v>58</v>
      </c>
      <c r="D416" s="182" t="s">
        <v>282</v>
      </c>
      <c r="E416" s="239" t="s">
        <v>60</v>
      </c>
      <c r="F416" s="239"/>
      <c r="G416" s="117" t="s">
        <v>284</v>
      </c>
      <c r="H416" s="118">
        <v>0.3</v>
      </c>
      <c r="I416" s="119">
        <v>16.91</v>
      </c>
      <c r="J416" s="119">
        <v>5.07</v>
      </c>
    </row>
    <row r="417" spans="1:10" ht="24" customHeight="1">
      <c r="A417" s="183" t="s">
        <v>287</v>
      </c>
      <c r="B417" s="120" t="s">
        <v>398</v>
      </c>
      <c r="C417" s="183" t="s">
        <v>58</v>
      </c>
      <c r="D417" s="183" t="s">
        <v>399</v>
      </c>
      <c r="E417" s="240" t="s">
        <v>290</v>
      </c>
      <c r="F417" s="240"/>
      <c r="G417" s="122" t="s">
        <v>25</v>
      </c>
      <c r="H417" s="123">
        <v>1</v>
      </c>
      <c r="I417" s="124">
        <v>1.83</v>
      </c>
      <c r="J417" s="124">
        <v>1.83</v>
      </c>
    </row>
    <row r="418" spans="1:10">
      <c r="A418" s="179"/>
      <c r="B418" s="179"/>
      <c r="C418" s="179"/>
      <c r="D418" s="179"/>
      <c r="E418" s="179" t="s">
        <v>293</v>
      </c>
      <c r="F418" s="185">
        <v>7.12</v>
      </c>
      <c r="G418" s="179" t="s">
        <v>294</v>
      </c>
      <c r="H418" s="185">
        <v>0</v>
      </c>
      <c r="I418" s="179" t="s">
        <v>295</v>
      </c>
      <c r="J418" s="185">
        <v>7.12</v>
      </c>
    </row>
    <row r="419" spans="1:10" ht="14.25" customHeight="1">
      <c r="A419" s="179"/>
      <c r="B419" s="179"/>
      <c r="C419" s="179"/>
      <c r="D419" s="179"/>
      <c r="E419" s="179" t="s">
        <v>296</v>
      </c>
      <c r="F419" s="185">
        <v>2.93</v>
      </c>
      <c r="G419" s="179"/>
      <c r="H419" s="246" t="s">
        <v>297</v>
      </c>
      <c r="I419" s="246"/>
      <c r="J419" s="185">
        <v>13.86</v>
      </c>
    </row>
    <row r="420" spans="1:10" ht="15" thickBot="1">
      <c r="A420" s="176"/>
      <c r="B420" s="176"/>
      <c r="C420" s="176"/>
      <c r="D420" s="176"/>
      <c r="E420" s="176"/>
      <c r="F420" s="176"/>
      <c r="G420" s="176" t="s">
        <v>298</v>
      </c>
      <c r="H420" s="128">
        <v>85</v>
      </c>
      <c r="I420" s="176" t="s">
        <v>299</v>
      </c>
      <c r="J420" s="177">
        <v>1178.0999999999999</v>
      </c>
    </row>
    <row r="421" spans="1:10" ht="0.95" customHeight="1" thickTop="1">
      <c r="A421" s="129"/>
      <c r="B421" s="129"/>
      <c r="C421" s="129"/>
      <c r="D421" s="129"/>
      <c r="E421" s="129"/>
      <c r="F421" s="129"/>
      <c r="G421" s="129"/>
      <c r="H421" s="129"/>
      <c r="I421" s="129"/>
      <c r="J421" s="129"/>
    </row>
    <row r="422" spans="1:10" ht="18" customHeight="1">
      <c r="A422" s="184" t="s">
        <v>75</v>
      </c>
      <c r="B422" s="184"/>
      <c r="C422" s="184"/>
      <c r="D422" s="184" t="s">
        <v>400</v>
      </c>
      <c r="E422" s="184"/>
      <c r="F422" s="245"/>
      <c r="G422" s="245"/>
      <c r="H422" s="104"/>
      <c r="I422" s="184"/>
      <c r="J422" s="105">
        <f>'Orçamento Sintético'!J50</f>
        <v>19404.079018371383</v>
      </c>
    </row>
    <row r="423" spans="1:10" ht="24" customHeight="1">
      <c r="A423" s="180" t="s">
        <v>76</v>
      </c>
      <c r="B423" s="107" t="s">
        <v>8</v>
      </c>
      <c r="C423" s="180" t="s">
        <v>9</v>
      </c>
      <c r="D423" s="180" t="s">
        <v>10</v>
      </c>
      <c r="E423" s="237" t="s">
        <v>11</v>
      </c>
      <c r="F423" s="237"/>
      <c r="G423" s="109" t="s">
        <v>12</v>
      </c>
      <c r="H423" s="107" t="s">
        <v>13</v>
      </c>
      <c r="I423" s="107" t="s">
        <v>14</v>
      </c>
      <c r="J423" s="107" t="s">
        <v>16</v>
      </c>
    </row>
    <row r="424" spans="1:10" ht="24" customHeight="1">
      <c r="A424" s="181" t="s">
        <v>279</v>
      </c>
      <c r="B424" s="111" t="s">
        <v>135</v>
      </c>
      <c r="C424" s="181" t="s">
        <v>58</v>
      </c>
      <c r="D424" s="181" t="s">
        <v>136</v>
      </c>
      <c r="E424" s="238" t="s">
        <v>60</v>
      </c>
      <c r="F424" s="238"/>
      <c r="G424" s="113" t="s">
        <v>21</v>
      </c>
      <c r="H424" s="114">
        <v>1</v>
      </c>
      <c r="I424" s="115">
        <v>397.63</v>
      </c>
      <c r="J424" s="115">
        <v>397.63</v>
      </c>
    </row>
    <row r="425" spans="1:10" ht="24" customHeight="1">
      <c r="A425" s="182" t="s">
        <v>280</v>
      </c>
      <c r="B425" s="116" t="s">
        <v>401</v>
      </c>
      <c r="C425" s="182" t="s">
        <v>58</v>
      </c>
      <c r="D425" s="182" t="s">
        <v>402</v>
      </c>
      <c r="E425" s="239" t="s">
        <v>60</v>
      </c>
      <c r="F425" s="239"/>
      <c r="G425" s="117" t="s">
        <v>403</v>
      </c>
      <c r="H425" s="118">
        <v>1.6240000000000001</v>
      </c>
      <c r="I425" s="119">
        <v>62.34</v>
      </c>
      <c r="J425" s="119">
        <v>101.24</v>
      </c>
    </row>
    <row r="426" spans="1:10" ht="24" customHeight="1">
      <c r="A426" s="182" t="s">
        <v>280</v>
      </c>
      <c r="B426" s="116" t="s">
        <v>404</v>
      </c>
      <c r="C426" s="182" t="s">
        <v>58</v>
      </c>
      <c r="D426" s="182" t="s">
        <v>405</v>
      </c>
      <c r="E426" s="239" t="s">
        <v>60</v>
      </c>
      <c r="F426" s="239"/>
      <c r="G426" s="117" t="s">
        <v>144</v>
      </c>
      <c r="H426" s="118">
        <v>3.0000000000000001E-3</v>
      </c>
      <c r="I426" s="119">
        <v>356.88</v>
      </c>
      <c r="J426" s="119">
        <v>1.07</v>
      </c>
    </row>
    <row r="427" spans="1:10" ht="25.5">
      <c r="A427" s="182" t="s">
        <v>280</v>
      </c>
      <c r="B427" s="116" t="s">
        <v>406</v>
      </c>
      <c r="C427" s="182" t="s">
        <v>58</v>
      </c>
      <c r="D427" s="182" t="s">
        <v>407</v>
      </c>
      <c r="E427" s="239" t="s">
        <v>60</v>
      </c>
      <c r="F427" s="239"/>
      <c r="G427" s="117" t="s">
        <v>144</v>
      </c>
      <c r="H427" s="118">
        <v>8.2900000000000001E-2</v>
      </c>
      <c r="I427" s="119">
        <v>245.06</v>
      </c>
      <c r="J427" s="119">
        <v>20.309999999999999</v>
      </c>
    </row>
    <row r="428" spans="1:10" ht="14.25" customHeight="1">
      <c r="A428" s="182" t="s">
        <v>280</v>
      </c>
      <c r="B428" s="116" t="s">
        <v>408</v>
      </c>
      <c r="C428" s="182" t="s">
        <v>58</v>
      </c>
      <c r="D428" s="182" t="s">
        <v>409</v>
      </c>
      <c r="E428" s="239" t="s">
        <v>60</v>
      </c>
      <c r="F428" s="239"/>
      <c r="G428" s="117" t="s">
        <v>403</v>
      </c>
      <c r="H428" s="118">
        <v>0.23039999999999999</v>
      </c>
      <c r="I428" s="119">
        <v>63.91</v>
      </c>
      <c r="J428" s="119">
        <v>14.72</v>
      </c>
    </row>
    <row r="429" spans="1:10" ht="30" customHeight="1">
      <c r="A429" s="182" t="s">
        <v>280</v>
      </c>
      <c r="B429" s="116" t="s">
        <v>410</v>
      </c>
      <c r="C429" s="182" t="s">
        <v>58</v>
      </c>
      <c r="D429" s="182" t="s">
        <v>411</v>
      </c>
      <c r="E429" s="239" t="s">
        <v>60</v>
      </c>
      <c r="F429" s="239"/>
      <c r="G429" s="117" t="s">
        <v>144</v>
      </c>
      <c r="H429" s="118">
        <v>4.6080000000000003E-2</v>
      </c>
      <c r="I429" s="119">
        <v>95.5</v>
      </c>
      <c r="J429" s="119">
        <v>4.4000000000000004</v>
      </c>
    </row>
    <row r="430" spans="1:10" ht="0.95" customHeight="1">
      <c r="A430" s="182" t="s">
        <v>280</v>
      </c>
      <c r="B430" s="116" t="s">
        <v>412</v>
      </c>
      <c r="C430" s="182" t="s">
        <v>58</v>
      </c>
      <c r="D430" s="182" t="s">
        <v>413</v>
      </c>
      <c r="E430" s="239" t="s">
        <v>60</v>
      </c>
      <c r="F430" s="239"/>
      <c r="G430" s="117" t="s">
        <v>284</v>
      </c>
      <c r="H430" s="118">
        <v>0.5</v>
      </c>
      <c r="I430" s="119">
        <v>11.99</v>
      </c>
      <c r="J430" s="119">
        <v>5.99</v>
      </c>
    </row>
    <row r="431" spans="1:10" ht="25.5">
      <c r="A431" s="182" t="s">
        <v>280</v>
      </c>
      <c r="B431" s="116" t="s">
        <v>414</v>
      </c>
      <c r="C431" s="182" t="s">
        <v>58</v>
      </c>
      <c r="D431" s="182" t="s">
        <v>415</v>
      </c>
      <c r="E431" s="239" t="s">
        <v>60</v>
      </c>
      <c r="F431" s="239"/>
      <c r="G431" s="117" t="s">
        <v>284</v>
      </c>
      <c r="H431" s="118">
        <v>0.5</v>
      </c>
      <c r="I431" s="119">
        <v>16.78</v>
      </c>
      <c r="J431" s="119">
        <v>8.39</v>
      </c>
    </row>
    <row r="432" spans="1:10" ht="24" customHeight="1">
      <c r="A432" s="182" t="s">
        <v>280</v>
      </c>
      <c r="B432" s="116" t="s">
        <v>416</v>
      </c>
      <c r="C432" s="182" t="s">
        <v>58</v>
      </c>
      <c r="D432" s="182" t="s">
        <v>417</v>
      </c>
      <c r="E432" s="239" t="s">
        <v>60</v>
      </c>
      <c r="F432" s="239"/>
      <c r="G432" s="117" t="s">
        <v>403</v>
      </c>
      <c r="H432" s="118">
        <v>1.3440000000000001</v>
      </c>
      <c r="I432" s="119">
        <v>30</v>
      </c>
      <c r="J432" s="119">
        <v>40.32</v>
      </c>
    </row>
    <row r="433" spans="1:10" ht="24" customHeight="1">
      <c r="A433" s="182" t="s">
        <v>280</v>
      </c>
      <c r="B433" s="116" t="s">
        <v>418</v>
      </c>
      <c r="C433" s="182" t="s">
        <v>58</v>
      </c>
      <c r="D433" s="182" t="s">
        <v>419</v>
      </c>
      <c r="E433" s="239" t="s">
        <v>60</v>
      </c>
      <c r="F433" s="239"/>
      <c r="G433" s="117" t="s">
        <v>403</v>
      </c>
      <c r="H433" s="118">
        <v>0.46079999999999999</v>
      </c>
      <c r="I433" s="119">
        <v>13.78</v>
      </c>
      <c r="J433" s="119">
        <v>6.34</v>
      </c>
    </row>
    <row r="434" spans="1:10" ht="24" customHeight="1">
      <c r="A434" s="182" t="s">
        <v>280</v>
      </c>
      <c r="B434" s="116" t="s">
        <v>142</v>
      </c>
      <c r="C434" s="182" t="s">
        <v>58</v>
      </c>
      <c r="D434" s="182" t="s">
        <v>143</v>
      </c>
      <c r="E434" s="239" t="s">
        <v>60</v>
      </c>
      <c r="F434" s="239"/>
      <c r="G434" s="117" t="s">
        <v>144</v>
      </c>
      <c r="H434" s="118">
        <v>0.61819999999999997</v>
      </c>
      <c r="I434" s="119">
        <v>40.76</v>
      </c>
      <c r="J434" s="119">
        <v>25.19</v>
      </c>
    </row>
    <row r="435" spans="1:10" ht="24" customHeight="1">
      <c r="A435" s="182" t="s">
        <v>280</v>
      </c>
      <c r="B435" s="116" t="s">
        <v>420</v>
      </c>
      <c r="C435" s="182" t="s">
        <v>58</v>
      </c>
      <c r="D435" s="182" t="s">
        <v>421</v>
      </c>
      <c r="E435" s="239" t="s">
        <v>60</v>
      </c>
      <c r="F435" s="239"/>
      <c r="G435" s="117" t="s">
        <v>144</v>
      </c>
      <c r="H435" s="118">
        <v>0.24959999999999999</v>
      </c>
      <c r="I435" s="119">
        <v>40.76</v>
      </c>
      <c r="J435" s="119">
        <v>10.17</v>
      </c>
    </row>
    <row r="436" spans="1:10" ht="25.5">
      <c r="A436" s="182" t="s">
        <v>280</v>
      </c>
      <c r="B436" s="116" t="s">
        <v>422</v>
      </c>
      <c r="C436" s="182" t="s">
        <v>58</v>
      </c>
      <c r="D436" s="182" t="s">
        <v>423</v>
      </c>
      <c r="E436" s="239" t="s">
        <v>60</v>
      </c>
      <c r="F436" s="239"/>
      <c r="G436" s="117" t="s">
        <v>144</v>
      </c>
      <c r="H436" s="118">
        <v>0.36859999999999998</v>
      </c>
      <c r="I436" s="119">
        <v>20</v>
      </c>
      <c r="J436" s="119">
        <v>7.37</v>
      </c>
    </row>
    <row r="437" spans="1:10" ht="14.25" customHeight="1">
      <c r="A437" s="183" t="s">
        <v>287</v>
      </c>
      <c r="B437" s="120" t="s">
        <v>424</v>
      </c>
      <c r="C437" s="183" t="s">
        <v>58</v>
      </c>
      <c r="D437" s="183" t="s">
        <v>425</v>
      </c>
      <c r="E437" s="240" t="s">
        <v>290</v>
      </c>
      <c r="F437" s="240"/>
      <c r="G437" s="122" t="s">
        <v>21</v>
      </c>
      <c r="H437" s="123">
        <v>1</v>
      </c>
      <c r="I437" s="124">
        <v>152.12</v>
      </c>
      <c r="J437" s="124">
        <v>152.12</v>
      </c>
    </row>
    <row r="438" spans="1:10">
      <c r="A438" s="179"/>
      <c r="B438" s="179"/>
      <c r="C438" s="179"/>
      <c r="D438" s="179"/>
      <c r="E438" s="179" t="s">
        <v>293</v>
      </c>
      <c r="F438" s="185">
        <v>120.95</v>
      </c>
      <c r="G438" s="179" t="s">
        <v>294</v>
      </c>
      <c r="H438" s="185">
        <v>0</v>
      </c>
      <c r="I438" s="179" t="s">
        <v>295</v>
      </c>
      <c r="J438" s="185">
        <v>120.95</v>
      </c>
    </row>
    <row r="439" spans="1:10" ht="0.95" customHeight="1">
      <c r="A439" s="179"/>
      <c r="B439" s="179"/>
      <c r="C439" s="179"/>
      <c r="D439" s="179"/>
      <c r="E439" s="179" t="s">
        <v>296</v>
      </c>
      <c r="F439" s="185">
        <v>106.68</v>
      </c>
      <c r="G439" s="179"/>
      <c r="H439" s="246" t="s">
        <v>297</v>
      </c>
      <c r="I439" s="246"/>
      <c r="J439" s="185">
        <v>504.31</v>
      </c>
    </row>
    <row r="440" spans="1:10" ht="18" customHeight="1" thickBot="1">
      <c r="A440" s="176"/>
      <c r="B440" s="176"/>
      <c r="C440" s="176"/>
      <c r="D440" s="176"/>
      <c r="E440" s="176"/>
      <c r="F440" s="176"/>
      <c r="G440" s="176" t="s">
        <v>298</v>
      </c>
      <c r="H440" s="128">
        <v>2</v>
      </c>
      <c r="I440" s="176" t="s">
        <v>299</v>
      </c>
      <c r="J440" s="177">
        <v>1008.62</v>
      </c>
    </row>
    <row r="441" spans="1:10" ht="24" customHeight="1" thickTop="1">
      <c r="A441" s="129"/>
      <c r="B441" s="129"/>
      <c r="C441" s="129"/>
      <c r="D441" s="129"/>
      <c r="E441" s="129"/>
      <c r="F441" s="129"/>
      <c r="G441" s="129"/>
      <c r="H441" s="129"/>
      <c r="I441" s="129"/>
      <c r="J441" s="129"/>
    </row>
    <row r="442" spans="1:10" ht="24" customHeight="1">
      <c r="A442" s="180" t="s">
        <v>77</v>
      </c>
      <c r="B442" s="107" t="s">
        <v>8</v>
      </c>
      <c r="C442" s="180" t="s">
        <v>9</v>
      </c>
      <c r="D442" s="180" t="s">
        <v>10</v>
      </c>
      <c r="E442" s="237" t="s">
        <v>11</v>
      </c>
      <c r="F442" s="237"/>
      <c r="G442" s="109" t="s">
        <v>12</v>
      </c>
      <c r="H442" s="107" t="s">
        <v>13</v>
      </c>
      <c r="I442" s="107" t="s">
        <v>14</v>
      </c>
      <c r="J442" s="107" t="s">
        <v>16</v>
      </c>
    </row>
    <row r="443" spans="1:10" ht="24" customHeight="1">
      <c r="A443" s="181" t="s">
        <v>279</v>
      </c>
      <c r="B443" s="111" t="s">
        <v>137</v>
      </c>
      <c r="C443" s="181" t="s">
        <v>58</v>
      </c>
      <c r="D443" s="181" t="s">
        <v>138</v>
      </c>
      <c r="E443" s="238" t="s">
        <v>60</v>
      </c>
      <c r="F443" s="238"/>
      <c r="G443" s="113" t="s">
        <v>25</v>
      </c>
      <c r="H443" s="114">
        <v>1</v>
      </c>
      <c r="I443" s="115">
        <v>28.16</v>
      </c>
      <c r="J443" s="115">
        <v>28.16</v>
      </c>
    </row>
    <row r="444" spans="1:10" ht="24" customHeight="1">
      <c r="A444" s="182" t="s">
        <v>280</v>
      </c>
      <c r="B444" s="116" t="s">
        <v>412</v>
      </c>
      <c r="C444" s="182" t="s">
        <v>58</v>
      </c>
      <c r="D444" s="182" t="s">
        <v>413</v>
      </c>
      <c r="E444" s="239" t="s">
        <v>60</v>
      </c>
      <c r="F444" s="239"/>
      <c r="G444" s="117" t="s">
        <v>284</v>
      </c>
      <c r="H444" s="118">
        <v>0.8</v>
      </c>
      <c r="I444" s="119">
        <v>11.99</v>
      </c>
      <c r="J444" s="119">
        <v>9.59</v>
      </c>
    </row>
    <row r="445" spans="1:10" ht="25.5">
      <c r="A445" s="182" t="s">
        <v>280</v>
      </c>
      <c r="B445" s="116" t="s">
        <v>318</v>
      </c>
      <c r="C445" s="182" t="s">
        <v>58</v>
      </c>
      <c r="D445" s="182" t="s">
        <v>282</v>
      </c>
      <c r="E445" s="239" t="s">
        <v>60</v>
      </c>
      <c r="F445" s="239"/>
      <c r="G445" s="117" t="s">
        <v>284</v>
      </c>
      <c r="H445" s="118">
        <v>0.8</v>
      </c>
      <c r="I445" s="119">
        <v>16.91</v>
      </c>
      <c r="J445" s="119">
        <v>13.52</v>
      </c>
    </row>
    <row r="446" spans="1:10" ht="14.25" customHeight="1">
      <c r="A446" s="183" t="s">
        <v>287</v>
      </c>
      <c r="B446" s="120" t="s">
        <v>426</v>
      </c>
      <c r="C446" s="183" t="s">
        <v>58</v>
      </c>
      <c r="D446" s="183" t="s">
        <v>427</v>
      </c>
      <c r="E446" s="240" t="s">
        <v>290</v>
      </c>
      <c r="F446" s="240"/>
      <c r="G446" s="122" t="s">
        <v>25</v>
      </c>
      <c r="H446" s="123">
        <v>1</v>
      </c>
      <c r="I446" s="124">
        <v>5.05</v>
      </c>
      <c r="J446" s="124">
        <v>5.05</v>
      </c>
    </row>
    <row r="447" spans="1:10">
      <c r="A447" s="179"/>
      <c r="B447" s="179"/>
      <c r="C447" s="179"/>
      <c r="D447" s="179"/>
      <c r="E447" s="179" t="s">
        <v>293</v>
      </c>
      <c r="F447" s="185">
        <v>17.96</v>
      </c>
      <c r="G447" s="179" t="s">
        <v>294</v>
      </c>
      <c r="H447" s="185">
        <v>0</v>
      </c>
      <c r="I447" s="179" t="s">
        <v>295</v>
      </c>
      <c r="J447" s="185">
        <v>17.96</v>
      </c>
    </row>
    <row r="448" spans="1:10" ht="0.95" customHeight="1">
      <c r="A448" s="179"/>
      <c r="B448" s="179"/>
      <c r="C448" s="179"/>
      <c r="D448" s="179"/>
      <c r="E448" s="179" t="s">
        <v>296</v>
      </c>
      <c r="F448" s="185">
        <v>7.55</v>
      </c>
      <c r="G448" s="179"/>
      <c r="H448" s="246" t="s">
        <v>297</v>
      </c>
      <c r="I448" s="246"/>
      <c r="J448" s="185">
        <v>35.71</v>
      </c>
    </row>
    <row r="449" spans="1:10" ht="15" thickBot="1">
      <c r="A449" s="176"/>
      <c r="B449" s="176"/>
      <c r="C449" s="176"/>
      <c r="D449" s="176"/>
      <c r="E449" s="176"/>
      <c r="F449" s="176"/>
      <c r="G449" s="176" t="s">
        <v>298</v>
      </c>
      <c r="H449" s="128">
        <v>50</v>
      </c>
      <c r="I449" s="176" t="s">
        <v>299</v>
      </c>
      <c r="J449" s="177">
        <v>1785.5</v>
      </c>
    </row>
    <row r="450" spans="1:10" ht="18" customHeight="1" thickTop="1">
      <c r="A450" s="129"/>
      <c r="B450" s="129"/>
      <c r="C450" s="129"/>
      <c r="D450" s="129"/>
      <c r="E450" s="129"/>
      <c r="F450" s="129"/>
      <c r="G450" s="129"/>
      <c r="H450" s="129"/>
      <c r="I450" s="129"/>
      <c r="J450" s="129"/>
    </row>
    <row r="451" spans="1:10" ht="24" customHeight="1">
      <c r="A451" s="180" t="s">
        <v>78</v>
      </c>
      <c r="B451" s="107" t="s">
        <v>8</v>
      </c>
      <c r="C451" s="180" t="s">
        <v>9</v>
      </c>
      <c r="D451" s="180" t="s">
        <v>10</v>
      </c>
      <c r="E451" s="237" t="s">
        <v>11</v>
      </c>
      <c r="F451" s="237"/>
      <c r="G451" s="109" t="s">
        <v>12</v>
      </c>
      <c r="H451" s="107" t="s">
        <v>13</v>
      </c>
      <c r="I451" s="107" t="s">
        <v>14</v>
      </c>
      <c r="J451" s="107" t="s">
        <v>16</v>
      </c>
    </row>
    <row r="452" spans="1:10" ht="24" customHeight="1">
      <c r="A452" s="181" t="s">
        <v>279</v>
      </c>
      <c r="B452" s="111" t="s">
        <v>140</v>
      </c>
      <c r="C452" s="181" t="s">
        <v>32</v>
      </c>
      <c r="D452" s="181" t="s">
        <v>141</v>
      </c>
      <c r="E452" s="238" t="s">
        <v>20</v>
      </c>
      <c r="F452" s="238"/>
      <c r="G452" s="113" t="s">
        <v>25</v>
      </c>
      <c r="H452" s="114">
        <v>1</v>
      </c>
      <c r="I452" s="115">
        <v>48.46</v>
      </c>
      <c r="J452" s="115">
        <v>48.46</v>
      </c>
    </row>
    <row r="453" spans="1:10" ht="24" customHeight="1">
      <c r="A453" s="182" t="s">
        <v>280</v>
      </c>
      <c r="B453" s="116" t="s">
        <v>285</v>
      </c>
      <c r="C453" s="182" t="s">
        <v>19</v>
      </c>
      <c r="D453" s="182" t="s">
        <v>286</v>
      </c>
      <c r="E453" s="239" t="s">
        <v>283</v>
      </c>
      <c r="F453" s="239"/>
      <c r="G453" s="117" t="s">
        <v>284</v>
      </c>
      <c r="H453" s="118">
        <v>0.2</v>
      </c>
      <c r="I453" s="119">
        <v>13.69</v>
      </c>
      <c r="J453" s="119">
        <v>2.73</v>
      </c>
    </row>
    <row r="454" spans="1:10" ht="24" customHeight="1">
      <c r="A454" s="182" t="s">
        <v>280</v>
      </c>
      <c r="B454" s="116" t="s">
        <v>281</v>
      </c>
      <c r="C454" s="182" t="s">
        <v>19</v>
      </c>
      <c r="D454" s="182" t="s">
        <v>282</v>
      </c>
      <c r="E454" s="239" t="s">
        <v>283</v>
      </c>
      <c r="F454" s="239"/>
      <c r="G454" s="117" t="s">
        <v>284</v>
      </c>
      <c r="H454" s="118">
        <v>0.2</v>
      </c>
      <c r="I454" s="119">
        <v>17.97</v>
      </c>
      <c r="J454" s="119">
        <v>3.59</v>
      </c>
    </row>
    <row r="455" spans="1:10" ht="24" customHeight="1">
      <c r="A455" s="183" t="s">
        <v>287</v>
      </c>
      <c r="B455" s="120" t="s">
        <v>106</v>
      </c>
      <c r="C455" s="183" t="s">
        <v>32</v>
      </c>
      <c r="D455" s="183" t="s">
        <v>428</v>
      </c>
      <c r="E455" s="240" t="s">
        <v>429</v>
      </c>
      <c r="F455" s="240"/>
      <c r="G455" s="122" t="s">
        <v>25</v>
      </c>
      <c r="H455" s="123">
        <v>1</v>
      </c>
      <c r="I455" s="124">
        <v>42.14</v>
      </c>
      <c r="J455" s="124">
        <v>42.14</v>
      </c>
    </row>
    <row r="456" spans="1:10">
      <c r="A456" s="179"/>
      <c r="B456" s="179"/>
      <c r="C456" s="179"/>
      <c r="D456" s="179"/>
      <c r="E456" s="179" t="s">
        <v>293</v>
      </c>
      <c r="F456" s="185">
        <v>4.88</v>
      </c>
      <c r="G456" s="179" t="s">
        <v>294</v>
      </c>
      <c r="H456" s="185">
        <v>0</v>
      </c>
      <c r="I456" s="179" t="s">
        <v>295</v>
      </c>
      <c r="J456" s="185">
        <v>4.88</v>
      </c>
    </row>
    <row r="457" spans="1:10">
      <c r="A457" s="179"/>
      <c r="B457" s="179"/>
      <c r="C457" s="179"/>
      <c r="D457" s="179"/>
      <c r="E457" s="179" t="s">
        <v>296</v>
      </c>
      <c r="F457" s="185">
        <v>13</v>
      </c>
      <c r="G457" s="179"/>
      <c r="H457" s="246" t="s">
        <v>297</v>
      </c>
      <c r="I457" s="246"/>
      <c r="J457" s="185">
        <v>61.46</v>
      </c>
    </row>
    <row r="458" spans="1:10" ht="15" thickBot="1">
      <c r="A458" s="176"/>
      <c r="B458" s="176"/>
      <c r="C458" s="176"/>
      <c r="D458" s="176"/>
      <c r="E458" s="176"/>
      <c r="F458" s="176"/>
      <c r="G458" s="176" t="s">
        <v>298</v>
      </c>
      <c r="H458" s="128">
        <v>70</v>
      </c>
      <c r="I458" s="176" t="s">
        <v>299</v>
      </c>
      <c r="J458" s="177">
        <v>4302.2</v>
      </c>
    </row>
    <row r="459" spans="1:10" ht="24" customHeight="1" thickTop="1">
      <c r="A459" s="129"/>
      <c r="B459" s="129"/>
      <c r="C459" s="129"/>
      <c r="D459" s="129"/>
      <c r="E459" s="129"/>
      <c r="F459" s="129"/>
      <c r="G459" s="129"/>
      <c r="H459" s="129"/>
      <c r="I459" s="129"/>
      <c r="J459" s="129"/>
    </row>
    <row r="460" spans="1:10" ht="24" customHeight="1">
      <c r="A460" s="180" t="s">
        <v>79</v>
      </c>
      <c r="B460" s="107" t="s">
        <v>8</v>
      </c>
      <c r="C460" s="180" t="s">
        <v>9</v>
      </c>
      <c r="D460" s="180" t="s">
        <v>10</v>
      </c>
      <c r="E460" s="237" t="s">
        <v>11</v>
      </c>
      <c r="F460" s="237"/>
      <c r="G460" s="109" t="s">
        <v>12</v>
      </c>
      <c r="H460" s="107" t="s">
        <v>13</v>
      </c>
      <c r="I460" s="107" t="s">
        <v>14</v>
      </c>
      <c r="J460" s="107" t="s">
        <v>16</v>
      </c>
    </row>
    <row r="461" spans="1:10" ht="24" customHeight="1">
      <c r="A461" s="181" t="s">
        <v>279</v>
      </c>
      <c r="B461" s="111" t="s">
        <v>431</v>
      </c>
      <c r="C461" s="181" t="s">
        <v>19</v>
      </c>
      <c r="D461" s="181" t="s">
        <v>432</v>
      </c>
      <c r="E461" s="238" t="s">
        <v>20</v>
      </c>
      <c r="F461" s="238"/>
      <c r="G461" s="113" t="s">
        <v>21</v>
      </c>
      <c r="H461" s="114">
        <v>1</v>
      </c>
      <c r="I461" s="115">
        <v>22.86</v>
      </c>
      <c r="J461" s="115">
        <v>22.86</v>
      </c>
    </row>
    <row r="462" spans="1:10" ht="24" customHeight="1">
      <c r="A462" s="182" t="s">
        <v>280</v>
      </c>
      <c r="B462" s="116" t="s">
        <v>281</v>
      </c>
      <c r="C462" s="182" t="s">
        <v>19</v>
      </c>
      <c r="D462" s="182" t="s">
        <v>282</v>
      </c>
      <c r="E462" s="239" t="s">
        <v>283</v>
      </c>
      <c r="F462" s="239"/>
      <c r="G462" s="117" t="s">
        <v>284</v>
      </c>
      <c r="H462" s="118">
        <v>0.4</v>
      </c>
      <c r="I462" s="119">
        <v>17.97</v>
      </c>
      <c r="J462" s="119">
        <v>7.18</v>
      </c>
    </row>
    <row r="463" spans="1:10" ht="24" customHeight="1">
      <c r="A463" s="182" t="s">
        <v>280</v>
      </c>
      <c r="B463" s="116" t="s">
        <v>285</v>
      </c>
      <c r="C463" s="182" t="s">
        <v>19</v>
      </c>
      <c r="D463" s="182" t="s">
        <v>286</v>
      </c>
      <c r="E463" s="239" t="s">
        <v>283</v>
      </c>
      <c r="F463" s="239"/>
      <c r="G463" s="117" t="s">
        <v>284</v>
      </c>
      <c r="H463" s="118">
        <v>0.4</v>
      </c>
      <c r="I463" s="119">
        <v>13.69</v>
      </c>
      <c r="J463" s="119">
        <v>5.47</v>
      </c>
    </row>
    <row r="464" spans="1:10" ht="24" customHeight="1">
      <c r="A464" s="183" t="s">
        <v>287</v>
      </c>
      <c r="B464" s="120" t="s">
        <v>433</v>
      </c>
      <c r="C464" s="183" t="s">
        <v>19</v>
      </c>
      <c r="D464" s="183" t="s">
        <v>434</v>
      </c>
      <c r="E464" s="240" t="s">
        <v>290</v>
      </c>
      <c r="F464" s="240"/>
      <c r="G464" s="122" t="s">
        <v>21</v>
      </c>
      <c r="H464" s="123">
        <v>1</v>
      </c>
      <c r="I464" s="124">
        <v>10.210000000000001</v>
      </c>
      <c r="J464" s="124">
        <v>10.210000000000001</v>
      </c>
    </row>
    <row r="465" spans="1:10">
      <c r="A465" s="179"/>
      <c r="B465" s="179"/>
      <c r="C465" s="179"/>
      <c r="D465" s="179"/>
      <c r="E465" s="179" t="s">
        <v>293</v>
      </c>
      <c r="F465" s="185">
        <v>9.77</v>
      </c>
      <c r="G465" s="179" t="s">
        <v>294</v>
      </c>
      <c r="H465" s="185">
        <v>0</v>
      </c>
      <c r="I465" s="179" t="s">
        <v>295</v>
      </c>
      <c r="J465" s="185">
        <v>9.77</v>
      </c>
    </row>
    <row r="466" spans="1:10" ht="14.25" customHeight="1">
      <c r="A466" s="179"/>
      <c r="B466" s="179"/>
      <c r="C466" s="179"/>
      <c r="D466" s="179"/>
      <c r="E466" s="179" t="s">
        <v>296</v>
      </c>
      <c r="F466" s="185">
        <v>6.13</v>
      </c>
      <c r="G466" s="179"/>
      <c r="H466" s="246" t="s">
        <v>297</v>
      </c>
      <c r="I466" s="246"/>
      <c r="J466" s="185">
        <v>28.99</v>
      </c>
    </row>
    <row r="467" spans="1:10" ht="15" thickBot="1">
      <c r="A467" s="176"/>
      <c r="B467" s="176"/>
      <c r="C467" s="176"/>
      <c r="D467" s="176"/>
      <c r="E467" s="176"/>
      <c r="F467" s="176"/>
      <c r="G467" s="176" t="s">
        <v>298</v>
      </c>
      <c r="H467" s="128">
        <v>4</v>
      </c>
      <c r="I467" s="176" t="s">
        <v>299</v>
      </c>
      <c r="J467" s="177">
        <v>115.96</v>
      </c>
    </row>
    <row r="468" spans="1:10" ht="15" thickTop="1">
      <c r="A468" s="129"/>
      <c r="B468" s="129"/>
      <c r="C468" s="129"/>
      <c r="D468" s="129"/>
      <c r="E468" s="129"/>
      <c r="F468" s="129"/>
      <c r="G468" s="129"/>
      <c r="H468" s="129"/>
      <c r="I468" s="129"/>
      <c r="J468" s="129"/>
    </row>
    <row r="469" spans="1:10" ht="18" customHeight="1">
      <c r="A469" s="180" t="s">
        <v>80</v>
      </c>
      <c r="B469" s="107" t="s">
        <v>8</v>
      </c>
      <c r="C469" s="180" t="s">
        <v>9</v>
      </c>
      <c r="D469" s="180" t="s">
        <v>10</v>
      </c>
      <c r="E469" s="237" t="s">
        <v>11</v>
      </c>
      <c r="F469" s="237"/>
      <c r="G469" s="109" t="s">
        <v>12</v>
      </c>
      <c r="H469" s="107" t="s">
        <v>13</v>
      </c>
      <c r="I469" s="107" t="s">
        <v>14</v>
      </c>
      <c r="J469" s="107" t="s">
        <v>16</v>
      </c>
    </row>
    <row r="470" spans="1:10" ht="36" customHeight="1">
      <c r="A470" s="181" t="s">
        <v>279</v>
      </c>
      <c r="B470" s="111" t="s">
        <v>435</v>
      </c>
      <c r="C470" s="181" t="s">
        <v>19</v>
      </c>
      <c r="D470" s="181" t="s">
        <v>436</v>
      </c>
      <c r="E470" s="238" t="s">
        <v>20</v>
      </c>
      <c r="F470" s="238"/>
      <c r="G470" s="113" t="s">
        <v>21</v>
      </c>
      <c r="H470" s="114">
        <v>1</v>
      </c>
      <c r="I470" s="115">
        <v>30.96</v>
      </c>
      <c r="J470" s="115">
        <v>30.96</v>
      </c>
    </row>
    <row r="471" spans="1:10" ht="24" customHeight="1">
      <c r="A471" s="182" t="s">
        <v>280</v>
      </c>
      <c r="B471" s="116" t="s">
        <v>281</v>
      </c>
      <c r="C471" s="182" t="s">
        <v>19</v>
      </c>
      <c r="D471" s="182" t="s">
        <v>282</v>
      </c>
      <c r="E471" s="239" t="s">
        <v>283</v>
      </c>
      <c r="F471" s="239"/>
      <c r="G471" s="117" t="s">
        <v>284</v>
      </c>
      <c r="H471" s="118">
        <v>0.5</v>
      </c>
      <c r="I471" s="119">
        <v>17.97</v>
      </c>
      <c r="J471" s="119">
        <v>8.98</v>
      </c>
    </row>
    <row r="472" spans="1:10" ht="24" customHeight="1">
      <c r="A472" s="182" t="s">
        <v>280</v>
      </c>
      <c r="B472" s="116" t="s">
        <v>285</v>
      </c>
      <c r="C472" s="182" t="s">
        <v>19</v>
      </c>
      <c r="D472" s="182" t="s">
        <v>286</v>
      </c>
      <c r="E472" s="239" t="s">
        <v>283</v>
      </c>
      <c r="F472" s="239"/>
      <c r="G472" s="117" t="s">
        <v>284</v>
      </c>
      <c r="H472" s="118">
        <v>0.5</v>
      </c>
      <c r="I472" s="119">
        <v>13.69</v>
      </c>
      <c r="J472" s="119">
        <v>6.84</v>
      </c>
    </row>
    <row r="473" spans="1:10" ht="24" customHeight="1">
      <c r="A473" s="183" t="s">
        <v>287</v>
      </c>
      <c r="B473" s="120" t="s">
        <v>437</v>
      </c>
      <c r="C473" s="183" t="s">
        <v>19</v>
      </c>
      <c r="D473" s="183" t="s">
        <v>438</v>
      </c>
      <c r="E473" s="240" t="s">
        <v>290</v>
      </c>
      <c r="F473" s="240"/>
      <c r="G473" s="122" t="s">
        <v>21</v>
      </c>
      <c r="H473" s="123">
        <v>1</v>
      </c>
      <c r="I473" s="124">
        <v>15.14</v>
      </c>
      <c r="J473" s="124">
        <v>15.14</v>
      </c>
    </row>
    <row r="474" spans="1:10">
      <c r="A474" s="179"/>
      <c r="B474" s="179"/>
      <c r="C474" s="179"/>
      <c r="D474" s="179"/>
      <c r="E474" s="179" t="s">
        <v>293</v>
      </c>
      <c r="F474" s="185">
        <v>12.22</v>
      </c>
      <c r="G474" s="179" t="s">
        <v>294</v>
      </c>
      <c r="H474" s="185">
        <v>0</v>
      </c>
      <c r="I474" s="179" t="s">
        <v>295</v>
      </c>
      <c r="J474" s="185">
        <v>12.22</v>
      </c>
    </row>
    <row r="475" spans="1:10" ht="14.25" customHeight="1">
      <c r="A475" s="179"/>
      <c r="B475" s="179"/>
      <c r="C475" s="179"/>
      <c r="D475" s="179"/>
      <c r="E475" s="179" t="s">
        <v>296</v>
      </c>
      <c r="F475" s="185">
        <v>8.3000000000000007</v>
      </c>
      <c r="G475" s="179"/>
      <c r="H475" s="246" t="s">
        <v>297</v>
      </c>
      <c r="I475" s="246"/>
      <c r="J475" s="185">
        <v>39.26</v>
      </c>
    </row>
    <row r="476" spans="1:10" ht="30" customHeight="1" thickBot="1">
      <c r="A476" s="176"/>
      <c r="B476" s="176"/>
      <c r="C476" s="176"/>
      <c r="D476" s="176"/>
      <c r="E476" s="176"/>
      <c r="F476" s="176"/>
      <c r="G476" s="176" t="s">
        <v>298</v>
      </c>
      <c r="H476" s="128">
        <v>3</v>
      </c>
      <c r="I476" s="176" t="s">
        <v>299</v>
      </c>
      <c r="J476" s="177">
        <v>117.78</v>
      </c>
    </row>
    <row r="477" spans="1:10" ht="15" thickTop="1">
      <c r="A477" s="129"/>
      <c r="B477" s="129"/>
      <c r="C477" s="129"/>
      <c r="D477" s="129"/>
      <c r="E477" s="129"/>
      <c r="F477" s="129"/>
      <c r="G477" s="129"/>
      <c r="H477" s="129"/>
      <c r="I477" s="129"/>
      <c r="J477" s="129"/>
    </row>
    <row r="478" spans="1:10" ht="18" customHeight="1">
      <c r="A478" s="180" t="s">
        <v>81</v>
      </c>
      <c r="B478" s="107" t="s">
        <v>8</v>
      </c>
      <c r="C478" s="180" t="s">
        <v>9</v>
      </c>
      <c r="D478" s="180" t="s">
        <v>10</v>
      </c>
      <c r="E478" s="237" t="s">
        <v>11</v>
      </c>
      <c r="F478" s="237"/>
      <c r="G478" s="109" t="s">
        <v>12</v>
      </c>
      <c r="H478" s="107" t="s">
        <v>13</v>
      </c>
      <c r="I478" s="107" t="s">
        <v>14</v>
      </c>
      <c r="J478" s="107" t="s">
        <v>16</v>
      </c>
    </row>
    <row r="479" spans="1:10" ht="24" customHeight="1">
      <c r="A479" s="181" t="s">
        <v>279</v>
      </c>
      <c r="B479" s="111" t="s">
        <v>439</v>
      </c>
      <c r="C479" s="181" t="s">
        <v>19</v>
      </c>
      <c r="D479" s="181" t="s">
        <v>440</v>
      </c>
      <c r="E479" s="238" t="s">
        <v>20</v>
      </c>
      <c r="F479" s="238"/>
      <c r="G479" s="113" t="s">
        <v>21</v>
      </c>
      <c r="H479" s="114">
        <v>1</v>
      </c>
      <c r="I479" s="115">
        <v>18.45</v>
      </c>
      <c r="J479" s="115">
        <v>18.45</v>
      </c>
    </row>
    <row r="480" spans="1:10" ht="24" customHeight="1">
      <c r="A480" s="182" t="s">
        <v>280</v>
      </c>
      <c r="B480" s="116" t="s">
        <v>281</v>
      </c>
      <c r="C480" s="182" t="s">
        <v>19</v>
      </c>
      <c r="D480" s="182" t="s">
        <v>282</v>
      </c>
      <c r="E480" s="239" t="s">
        <v>283</v>
      </c>
      <c r="F480" s="239"/>
      <c r="G480" s="117" t="s">
        <v>284</v>
      </c>
      <c r="H480" s="118">
        <v>0.4</v>
      </c>
      <c r="I480" s="119">
        <v>17.97</v>
      </c>
      <c r="J480" s="119">
        <v>7.18</v>
      </c>
    </row>
    <row r="481" spans="1:10" ht="24" customHeight="1">
      <c r="A481" s="182" t="s">
        <v>280</v>
      </c>
      <c r="B481" s="116" t="s">
        <v>285</v>
      </c>
      <c r="C481" s="182" t="s">
        <v>19</v>
      </c>
      <c r="D481" s="182" t="s">
        <v>286</v>
      </c>
      <c r="E481" s="239" t="s">
        <v>283</v>
      </c>
      <c r="F481" s="239"/>
      <c r="G481" s="117" t="s">
        <v>284</v>
      </c>
      <c r="H481" s="118">
        <v>0.4</v>
      </c>
      <c r="I481" s="119">
        <v>13.69</v>
      </c>
      <c r="J481" s="119">
        <v>5.47</v>
      </c>
    </row>
    <row r="482" spans="1:10" ht="24" customHeight="1">
      <c r="A482" s="183" t="s">
        <v>287</v>
      </c>
      <c r="B482" s="120" t="s">
        <v>441</v>
      </c>
      <c r="C482" s="183" t="s">
        <v>19</v>
      </c>
      <c r="D482" s="183" t="s">
        <v>442</v>
      </c>
      <c r="E482" s="240" t="s">
        <v>290</v>
      </c>
      <c r="F482" s="240"/>
      <c r="G482" s="122" t="s">
        <v>21</v>
      </c>
      <c r="H482" s="123">
        <v>1</v>
      </c>
      <c r="I482" s="124">
        <v>5.8</v>
      </c>
      <c r="J482" s="124">
        <v>5.8</v>
      </c>
    </row>
    <row r="483" spans="1:10">
      <c r="A483" s="179"/>
      <c r="B483" s="179"/>
      <c r="C483" s="179"/>
      <c r="D483" s="179"/>
      <c r="E483" s="179" t="s">
        <v>293</v>
      </c>
      <c r="F483" s="185">
        <v>9.77</v>
      </c>
      <c r="G483" s="179" t="s">
        <v>294</v>
      </c>
      <c r="H483" s="185">
        <v>0</v>
      </c>
      <c r="I483" s="179" t="s">
        <v>295</v>
      </c>
      <c r="J483" s="185">
        <v>9.77</v>
      </c>
    </row>
    <row r="484" spans="1:10" ht="14.25" customHeight="1">
      <c r="A484" s="179"/>
      <c r="B484" s="179"/>
      <c r="C484" s="179"/>
      <c r="D484" s="179"/>
      <c r="E484" s="179" t="s">
        <v>296</v>
      </c>
      <c r="F484" s="185">
        <v>4.95</v>
      </c>
      <c r="G484" s="179"/>
      <c r="H484" s="246" t="s">
        <v>297</v>
      </c>
      <c r="I484" s="246"/>
      <c r="J484" s="185">
        <v>23.4</v>
      </c>
    </row>
    <row r="485" spans="1:10" ht="15" thickBot="1">
      <c r="A485" s="176"/>
      <c r="B485" s="176"/>
      <c r="C485" s="176"/>
      <c r="D485" s="176"/>
      <c r="E485" s="176"/>
      <c r="F485" s="176"/>
      <c r="G485" s="176" t="s">
        <v>298</v>
      </c>
      <c r="H485" s="128">
        <v>1</v>
      </c>
      <c r="I485" s="176" t="s">
        <v>299</v>
      </c>
      <c r="J485" s="177">
        <v>23.4</v>
      </c>
    </row>
    <row r="486" spans="1:10" ht="0.95" customHeight="1" thickTop="1">
      <c r="A486" s="129"/>
      <c r="B486" s="129"/>
      <c r="C486" s="129"/>
      <c r="D486" s="129"/>
      <c r="E486" s="129"/>
      <c r="F486" s="129"/>
      <c r="G486" s="129"/>
      <c r="H486" s="129"/>
      <c r="I486" s="129"/>
      <c r="J486" s="129"/>
    </row>
    <row r="487" spans="1:10" ht="18" customHeight="1">
      <c r="A487" s="180" t="s">
        <v>82</v>
      </c>
      <c r="B487" s="107" t="s">
        <v>8</v>
      </c>
      <c r="C487" s="180" t="s">
        <v>9</v>
      </c>
      <c r="D487" s="180" t="s">
        <v>10</v>
      </c>
      <c r="E487" s="237" t="s">
        <v>11</v>
      </c>
      <c r="F487" s="237"/>
      <c r="G487" s="109" t="s">
        <v>12</v>
      </c>
      <c r="H487" s="107" t="s">
        <v>13</v>
      </c>
      <c r="I487" s="107" t="s">
        <v>14</v>
      </c>
      <c r="J487" s="107" t="s">
        <v>16</v>
      </c>
    </row>
    <row r="488" spans="1:10" ht="24" customHeight="1">
      <c r="A488" s="181" t="s">
        <v>279</v>
      </c>
      <c r="B488" s="111" t="s">
        <v>443</v>
      </c>
      <c r="C488" s="181" t="s">
        <v>19</v>
      </c>
      <c r="D488" s="181" t="s">
        <v>444</v>
      </c>
      <c r="E488" s="238" t="s">
        <v>20</v>
      </c>
      <c r="F488" s="238"/>
      <c r="G488" s="113" t="s">
        <v>21</v>
      </c>
      <c r="H488" s="114">
        <v>1</v>
      </c>
      <c r="I488" s="115">
        <v>538.17999999999995</v>
      </c>
      <c r="J488" s="115">
        <v>538.17999999999995</v>
      </c>
    </row>
    <row r="489" spans="1:10" ht="24" customHeight="1">
      <c r="A489" s="182" t="s">
        <v>280</v>
      </c>
      <c r="B489" s="116" t="s">
        <v>281</v>
      </c>
      <c r="C489" s="182" t="s">
        <v>19</v>
      </c>
      <c r="D489" s="182" t="s">
        <v>282</v>
      </c>
      <c r="E489" s="239" t="s">
        <v>283</v>
      </c>
      <c r="F489" s="239"/>
      <c r="G489" s="117" t="s">
        <v>284</v>
      </c>
      <c r="H489" s="118">
        <v>0.4</v>
      </c>
      <c r="I489" s="119">
        <v>17.97</v>
      </c>
      <c r="J489" s="119">
        <v>7.18</v>
      </c>
    </row>
    <row r="490" spans="1:10" ht="24" customHeight="1">
      <c r="A490" s="182" t="s">
        <v>280</v>
      </c>
      <c r="B490" s="116" t="s">
        <v>285</v>
      </c>
      <c r="C490" s="182" t="s">
        <v>19</v>
      </c>
      <c r="D490" s="182" t="s">
        <v>286</v>
      </c>
      <c r="E490" s="239" t="s">
        <v>283</v>
      </c>
      <c r="F490" s="239"/>
      <c r="G490" s="117" t="s">
        <v>284</v>
      </c>
      <c r="H490" s="118">
        <v>0.4</v>
      </c>
      <c r="I490" s="119">
        <v>13.69</v>
      </c>
      <c r="J490" s="119">
        <v>5.47</v>
      </c>
    </row>
    <row r="491" spans="1:10" ht="24" customHeight="1">
      <c r="A491" s="183" t="s">
        <v>287</v>
      </c>
      <c r="B491" s="120" t="s">
        <v>445</v>
      </c>
      <c r="C491" s="183" t="s">
        <v>19</v>
      </c>
      <c r="D491" s="183" t="s">
        <v>446</v>
      </c>
      <c r="E491" s="240" t="s">
        <v>290</v>
      </c>
      <c r="F491" s="240"/>
      <c r="G491" s="122" t="s">
        <v>21</v>
      </c>
      <c r="H491" s="123">
        <v>1</v>
      </c>
      <c r="I491" s="124">
        <v>525.53</v>
      </c>
      <c r="J491" s="124">
        <v>525.53</v>
      </c>
    </row>
    <row r="492" spans="1:10">
      <c r="A492" s="179"/>
      <c r="B492" s="179"/>
      <c r="C492" s="179"/>
      <c r="D492" s="179"/>
      <c r="E492" s="179" t="s">
        <v>293</v>
      </c>
      <c r="F492" s="185">
        <v>9.77</v>
      </c>
      <c r="G492" s="179" t="s">
        <v>294</v>
      </c>
      <c r="H492" s="185">
        <v>0</v>
      </c>
      <c r="I492" s="179" t="s">
        <v>295</v>
      </c>
      <c r="J492" s="185">
        <v>9.77</v>
      </c>
    </row>
    <row r="493" spans="1:10" ht="14.25" customHeight="1">
      <c r="A493" s="179"/>
      <c r="B493" s="179"/>
      <c r="C493" s="179"/>
      <c r="D493" s="179"/>
      <c r="E493" s="179" t="s">
        <v>296</v>
      </c>
      <c r="F493" s="185">
        <v>144.38999999999999</v>
      </c>
      <c r="G493" s="179"/>
      <c r="H493" s="246" t="s">
        <v>297</v>
      </c>
      <c r="I493" s="246"/>
      <c r="J493" s="185">
        <v>682.57</v>
      </c>
    </row>
    <row r="494" spans="1:10" ht="15" thickBot="1">
      <c r="A494" s="176"/>
      <c r="B494" s="176"/>
      <c r="C494" s="176"/>
      <c r="D494" s="176"/>
      <c r="E494" s="176"/>
      <c r="F494" s="176"/>
      <c r="G494" s="176" t="s">
        <v>298</v>
      </c>
      <c r="H494" s="128">
        <v>1</v>
      </c>
      <c r="I494" s="176" t="s">
        <v>299</v>
      </c>
      <c r="J494" s="177">
        <v>682.57</v>
      </c>
    </row>
    <row r="495" spans="1:10" ht="0.95" customHeight="1" thickTop="1">
      <c r="A495" s="129"/>
      <c r="B495" s="129"/>
      <c r="C495" s="129"/>
      <c r="D495" s="129"/>
      <c r="E495" s="129"/>
      <c r="F495" s="129"/>
      <c r="G495" s="129"/>
      <c r="H495" s="129"/>
      <c r="I495" s="129"/>
      <c r="J495" s="129"/>
    </row>
    <row r="496" spans="1:10" ht="18" customHeight="1">
      <c r="A496" s="180" t="s">
        <v>430</v>
      </c>
      <c r="B496" s="107" t="s">
        <v>8</v>
      </c>
      <c r="C496" s="180" t="s">
        <v>9</v>
      </c>
      <c r="D496" s="180" t="s">
        <v>10</v>
      </c>
      <c r="E496" s="237" t="s">
        <v>11</v>
      </c>
      <c r="F496" s="237"/>
      <c r="G496" s="109" t="s">
        <v>12</v>
      </c>
      <c r="H496" s="107" t="s">
        <v>13</v>
      </c>
      <c r="I496" s="107" t="s">
        <v>14</v>
      </c>
      <c r="J496" s="107" t="s">
        <v>16</v>
      </c>
    </row>
    <row r="497" spans="1:10" ht="24" customHeight="1">
      <c r="A497" s="181" t="s">
        <v>279</v>
      </c>
      <c r="B497" s="111" t="s">
        <v>454</v>
      </c>
      <c r="C497" s="181" t="s">
        <v>32</v>
      </c>
      <c r="D497" s="181" t="s">
        <v>455</v>
      </c>
      <c r="E497" s="238" t="s">
        <v>20</v>
      </c>
      <c r="F497" s="238"/>
      <c r="G497" s="113" t="s">
        <v>21</v>
      </c>
      <c r="H497" s="114">
        <v>1</v>
      </c>
      <c r="I497" s="115">
        <v>31.8</v>
      </c>
      <c r="J497" s="115">
        <v>31.8</v>
      </c>
    </row>
    <row r="498" spans="1:10" ht="24" customHeight="1">
      <c r="A498" s="182" t="s">
        <v>280</v>
      </c>
      <c r="B498" s="116" t="s">
        <v>285</v>
      </c>
      <c r="C498" s="182" t="s">
        <v>19</v>
      </c>
      <c r="D498" s="182" t="s">
        <v>286</v>
      </c>
      <c r="E498" s="239" t="s">
        <v>283</v>
      </c>
      <c r="F498" s="239"/>
      <c r="G498" s="117" t="s">
        <v>284</v>
      </c>
      <c r="H498" s="118">
        <v>0.2</v>
      </c>
      <c r="I498" s="119">
        <v>13.69</v>
      </c>
      <c r="J498" s="119">
        <v>2.73</v>
      </c>
    </row>
    <row r="499" spans="1:10" ht="24" customHeight="1">
      <c r="A499" s="182" t="s">
        <v>280</v>
      </c>
      <c r="B499" s="116" t="s">
        <v>281</v>
      </c>
      <c r="C499" s="182" t="s">
        <v>19</v>
      </c>
      <c r="D499" s="182" t="s">
        <v>282</v>
      </c>
      <c r="E499" s="239" t="s">
        <v>283</v>
      </c>
      <c r="F499" s="239"/>
      <c r="G499" s="117" t="s">
        <v>284</v>
      </c>
      <c r="H499" s="118">
        <v>0.2</v>
      </c>
      <c r="I499" s="119">
        <v>17.97</v>
      </c>
      <c r="J499" s="119">
        <v>3.59</v>
      </c>
    </row>
    <row r="500" spans="1:10" ht="24" customHeight="1">
      <c r="A500" s="183" t="s">
        <v>287</v>
      </c>
      <c r="B500" s="120" t="s">
        <v>139</v>
      </c>
      <c r="C500" s="183" t="s">
        <v>32</v>
      </c>
      <c r="D500" s="183" t="s">
        <v>456</v>
      </c>
      <c r="E500" s="240" t="s">
        <v>429</v>
      </c>
      <c r="F500" s="240"/>
      <c r="G500" s="122" t="s">
        <v>21</v>
      </c>
      <c r="H500" s="123">
        <v>1</v>
      </c>
      <c r="I500" s="124">
        <v>25.48</v>
      </c>
      <c r="J500" s="124">
        <v>25.48</v>
      </c>
    </row>
    <row r="501" spans="1:10">
      <c r="A501" s="179"/>
      <c r="B501" s="179"/>
      <c r="C501" s="179"/>
      <c r="D501" s="179"/>
      <c r="E501" s="179" t="s">
        <v>293</v>
      </c>
      <c r="F501" s="185">
        <v>4.88</v>
      </c>
      <c r="G501" s="179" t="s">
        <v>294</v>
      </c>
      <c r="H501" s="185">
        <v>0</v>
      </c>
      <c r="I501" s="179" t="s">
        <v>295</v>
      </c>
      <c r="J501" s="185">
        <v>4.88</v>
      </c>
    </row>
    <row r="502" spans="1:10" ht="14.25" customHeight="1">
      <c r="A502" s="179"/>
      <c r="B502" s="179"/>
      <c r="C502" s="179"/>
      <c r="D502" s="179"/>
      <c r="E502" s="179" t="s">
        <v>296</v>
      </c>
      <c r="F502" s="185">
        <v>8.5299999999999994</v>
      </c>
      <c r="G502" s="179"/>
      <c r="H502" s="246" t="s">
        <v>297</v>
      </c>
      <c r="I502" s="246"/>
      <c r="J502" s="185">
        <v>40.33</v>
      </c>
    </row>
    <row r="503" spans="1:10" ht="15" thickBot="1">
      <c r="A503" s="176"/>
      <c r="B503" s="176"/>
      <c r="C503" s="176"/>
      <c r="D503" s="176"/>
      <c r="E503" s="176"/>
      <c r="F503" s="176"/>
      <c r="G503" s="176" t="s">
        <v>298</v>
      </c>
      <c r="H503" s="128">
        <v>4</v>
      </c>
      <c r="I503" s="176" t="s">
        <v>299</v>
      </c>
      <c r="J503" s="177">
        <v>161.32</v>
      </c>
    </row>
    <row r="504" spans="1:10" ht="0.95" customHeight="1" thickTop="1">
      <c r="A504" s="129"/>
      <c r="B504" s="129"/>
      <c r="C504" s="129"/>
      <c r="D504" s="129"/>
      <c r="E504" s="129"/>
      <c r="F504" s="129"/>
      <c r="G504" s="129"/>
      <c r="H504" s="129"/>
      <c r="I504" s="129"/>
      <c r="J504" s="129"/>
    </row>
    <row r="505" spans="1:10" ht="18" customHeight="1">
      <c r="A505" s="180" t="s">
        <v>83</v>
      </c>
      <c r="B505" s="107" t="s">
        <v>8</v>
      </c>
      <c r="C505" s="180" t="s">
        <v>9</v>
      </c>
      <c r="D505" s="180" t="s">
        <v>10</v>
      </c>
      <c r="E505" s="237" t="s">
        <v>11</v>
      </c>
      <c r="F505" s="237"/>
      <c r="G505" s="109" t="s">
        <v>12</v>
      </c>
      <c r="H505" s="107" t="s">
        <v>13</v>
      </c>
      <c r="I505" s="107" t="s">
        <v>14</v>
      </c>
      <c r="J505" s="107" t="s">
        <v>16</v>
      </c>
    </row>
    <row r="506" spans="1:10" ht="38.25">
      <c r="A506" s="181" t="s">
        <v>279</v>
      </c>
      <c r="B506" s="111" t="s">
        <v>510</v>
      </c>
      <c r="C506" s="181" t="s">
        <v>19</v>
      </c>
      <c r="D506" s="181" t="s">
        <v>511</v>
      </c>
      <c r="E506" s="238" t="s">
        <v>20</v>
      </c>
      <c r="F506" s="238"/>
      <c r="G506" s="113" t="s">
        <v>25</v>
      </c>
      <c r="H506" s="114">
        <v>1</v>
      </c>
      <c r="I506" s="115">
        <v>45.1</v>
      </c>
      <c r="J506" s="115">
        <v>45.1</v>
      </c>
    </row>
    <row r="507" spans="1:10" ht="24" customHeight="1">
      <c r="A507" s="182" t="s">
        <v>280</v>
      </c>
      <c r="B507" s="116" t="s">
        <v>281</v>
      </c>
      <c r="C507" s="182" t="s">
        <v>19</v>
      </c>
      <c r="D507" s="182" t="s">
        <v>282</v>
      </c>
      <c r="E507" s="239" t="s">
        <v>283</v>
      </c>
      <c r="F507" s="239"/>
      <c r="G507" s="117" t="s">
        <v>284</v>
      </c>
      <c r="H507" s="118">
        <v>0.128</v>
      </c>
      <c r="I507" s="119">
        <v>17.97</v>
      </c>
      <c r="J507" s="119">
        <v>2.2999999999999998</v>
      </c>
    </row>
    <row r="508" spans="1:10" ht="24" customHeight="1">
      <c r="A508" s="182" t="s">
        <v>280</v>
      </c>
      <c r="B508" s="116" t="s">
        <v>285</v>
      </c>
      <c r="C508" s="182" t="s">
        <v>19</v>
      </c>
      <c r="D508" s="182" t="s">
        <v>286</v>
      </c>
      <c r="E508" s="239" t="s">
        <v>283</v>
      </c>
      <c r="F508" s="239"/>
      <c r="G508" s="117" t="s">
        <v>284</v>
      </c>
      <c r="H508" s="118">
        <v>0.128</v>
      </c>
      <c r="I508" s="119">
        <v>13.69</v>
      </c>
      <c r="J508" s="119">
        <v>1.75</v>
      </c>
    </row>
    <row r="509" spans="1:10" ht="24" customHeight="1">
      <c r="A509" s="183" t="s">
        <v>287</v>
      </c>
      <c r="B509" s="120" t="s">
        <v>512</v>
      </c>
      <c r="C509" s="183" t="s">
        <v>19</v>
      </c>
      <c r="D509" s="183" t="s">
        <v>513</v>
      </c>
      <c r="E509" s="240" t="s">
        <v>290</v>
      </c>
      <c r="F509" s="240"/>
      <c r="G509" s="122" t="s">
        <v>25</v>
      </c>
      <c r="H509" s="123">
        <v>1.0149999999999999</v>
      </c>
      <c r="I509" s="124">
        <v>40.43</v>
      </c>
      <c r="J509" s="124">
        <v>41.03</v>
      </c>
    </row>
    <row r="510" spans="1:10" ht="25.5">
      <c r="A510" s="183" t="s">
        <v>287</v>
      </c>
      <c r="B510" s="120" t="s">
        <v>291</v>
      </c>
      <c r="C510" s="183" t="s">
        <v>19</v>
      </c>
      <c r="D510" s="183" t="s">
        <v>292</v>
      </c>
      <c r="E510" s="240" t="s">
        <v>290</v>
      </c>
      <c r="F510" s="240"/>
      <c r="G510" s="122" t="s">
        <v>21</v>
      </c>
      <c r="H510" s="123">
        <v>8.9999999999999993E-3</v>
      </c>
      <c r="I510" s="124">
        <v>2.89</v>
      </c>
      <c r="J510" s="124">
        <v>0.02</v>
      </c>
    </row>
    <row r="511" spans="1:10" ht="14.25" customHeight="1">
      <c r="A511" s="179"/>
      <c r="B511" s="179"/>
      <c r="C511" s="179"/>
      <c r="D511" s="179"/>
      <c r="E511" s="179" t="s">
        <v>293</v>
      </c>
      <c r="F511" s="185">
        <v>3.12</v>
      </c>
      <c r="G511" s="179" t="s">
        <v>294</v>
      </c>
      <c r="H511" s="185">
        <v>0</v>
      </c>
      <c r="I511" s="179" t="s">
        <v>295</v>
      </c>
      <c r="J511" s="185">
        <v>3.12</v>
      </c>
    </row>
    <row r="512" spans="1:10">
      <c r="A512" s="179"/>
      <c r="B512" s="179"/>
      <c r="C512" s="179"/>
      <c r="D512" s="179"/>
      <c r="E512" s="179" t="s">
        <v>296</v>
      </c>
      <c r="F512" s="185">
        <v>12.1</v>
      </c>
      <c r="G512" s="179"/>
      <c r="H512" s="246" t="s">
        <v>297</v>
      </c>
      <c r="I512" s="246"/>
      <c r="J512" s="185">
        <v>57.2</v>
      </c>
    </row>
    <row r="513" spans="1:10" ht="0.95" customHeight="1" thickBot="1">
      <c r="A513" s="176"/>
      <c r="B513" s="176"/>
      <c r="C513" s="176"/>
      <c r="D513" s="176"/>
      <c r="E513" s="176"/>
      <c r="F513" s="176"/>
      <c r="G513" s="176" t="s">
        <v>298</v>
      </c>
      <c r="H513" s="128">
        <v>120</v>
      </c>
      <c r="I513" s="176" t="s">
        <v>299</v>
      </c>
      <c r="J513" s="177">
        <v>6864</v>
      </c>
    </row>
    <row r="514" spans="1:10" ht="18" customHeight="1" thickTop="1">
      <c r="A514" s="129"/>
      <c r="B514" s="129"/>
      <c r="C514" s="129"/>
      <c r="D514" s="129"/>
      <c r="E514" s="129"/>
      <c r="F514" s="129"/>
      <c r="G514" s="129"/>
      <c r="H514" s="129"/>
      <c r="I514" s="129"/>
      <c r="J514" s="129"/>
    </row>
    <row r="515" spans="1:10" ht="24" customHeight="1">
      <c r="A515" s="180" t="s">
        <v>84</v>
      </c>
      <c r="B515" s="107" t="s">
        <v>8</v>
      </c>
      <c r="C515" s="180" t="s">
        <v>9</v>
      </c>
      <c r="D515" s="180" t="s">
        <v>10</v>
      </c>
      <c r="E515" s="237" t="s">
        <v>11</v>
      </c>
      <c r="F515" s="237"/>
      <c r="G515" s="109" t="s">
        <v>12</v>
      </c>
      <c r="H515" s="107" t="s">
        <v>13</v>
      </c>
      <c r="I515" s="107" t="s">
        <v>14</v>
      </c>
      <c r="J515" s="107" t="s">
        <v>16</v>
      </c>
    </row>
    <row r="516" spans="1:10" ht="24" customHeight="1">
      <c r="A516" s="181" t="s">
        <v>279</v>
      </c>
      <c r="B516" s="111" t="s">
        <v>431</v>
      </c>
      <c r="C516" s="181" t="s">
        <v>19</v>
      </c>
      <c r="D516" s="181" t="s">
        <v>432</v>
      </c>
      <c r="E516" s="238" t="s">
        <v>20</v>
      </c>
      <c r="F516" s="238"/>
      <c r="G516" s="113" t="s">
        <v>21</v>
      </c>
      <c r="H516" s="114">
        <v>1</v>
      </c>
      <c r="I516" s="115">
        <v>22.86</v>
      </c>
      <c r="J516" s="115">
        <v>22.86</v>
      </c>
    </row>
    <row r="517" spans="1:10" ht="24" customHeight="1">
      <c r="A517" s="182" t="s">
        <v>280</v>
      </c>
      <c r="B517" s="116" t="s">
        <v>281</v>
      </c>
      <c r="C517" s="182" t="s">
        <v>19</v>
      </c>
      <c r="D517" s="182" t="s">
        <v>282</v>
      </c>
      <c r="E517" s="239" t="s">
        <v>283</v>
      </c>
      <c r="F517" s="239"/>
      <c r="G517" s="117" t="s">
        <v>284</v>
      </c>
      <c r="H517" s="118">
        <v>0.4</v>
      </c>
      <c r="I517" s="119">
        <v>17.97</v>
      </c>
      <c r="J517" s="119">
        <v>7.18</v>
      </c>
    </row>
    <row r="518" spans="1:10" ht="24" customHeight="1">
      <c r="A518" s="182" t="s">
        <v>280</v>
      </c>
      <c r="B518" s="116" t="s">
        <v>285</v>
      </c>
      <c r="C518" s="182" t="s">
        <v>19</v>
      </c>
      <c r="D518" s="182" t="s">
        <v>286</v>
      </c>
      <c r="E518" s="239" t="s">
        <v>283</v>
      </c>
      <c r="F518" s="239"/>
      <c r="G518" s="117" t="s">
        <v>284</v>
      </c>
      <c r="H518" s="118">
        <v>0.4</v>
      </c>
      <c r="I518" s="119">
        <v>13.69</v>
      </c>
      <c r="J518" s="119">
        <v>5.47</v>
      </c>
    </row>
    <row r="519" spans="1:10" ht="25.5">
      <c r="A519" s="183" t="s">
        <v>287</v>
      </c>
      <c r="B519" s="120" t="s">
        <v>433</v>
      </c>
      <c r="C519" s="183" t="s">
        <v>19</v>
      </c>
      <c r="D519" s="183" t="s">
        <v>434</v>
      </c>
      <c r="E519" s="240" t="s">
        <v>290</v>
      </c>
      <c r="F519" s="240"/>
      <c r="G519" s="122" t="s">
        <v>21</v>
      </c>
      <c r="H519" s="123">
        <v>1</v>
      </c>
      <c r="I519" s="124">
        <v>10.210000000000001</v>
      </c>
      <c r="J519" s="124">
        <v>10.210000000000001</v>
      </c>
    </row>
    <row r="520" spans="1:10" ht="14.25" customHeight="1">
      <c r="A520" s="179"/>
      <c r="B520" s="179"/>
      <c r="C520" s="179"/>
      <c r="D520" s="179"/>
      <c r="E520" s="179" t="s">
        <v>293</v>
      </c>
      <c r="F520" s="185">
        <v>9.77</v>
      </c>
      <c r="G520" s="179" t="s">
        <v>294</v>
      </c>
      <c r="H520" s="185">
        <v>0</v>
      </c>
      <c r="I520" s="179" t="s">
        <v>295</v>
      </c>
      <c r="J520" s="185">
        <v>9.77</v>
      </c>
    </row>
    <row r="521" spans="1:10" ht="30" customHeight="1">
      <c r="A521" s="179"/>
      <c r="B521" s="179"/>
      <c r="C521" s="179"/>
      <c r="D521" s="179"/>
      <c r="E521" s="179" t="s">
        <v>296</v>
      </c>
      <c r="F521" s="185">
        <v>6.13</v>
      </c>
      <c r="G521" s="179"/>
      <c r="H521" s="246" t="s">
        <v>297</v>
      </c>
      <c r="I521" s="246"/>
      <c r="J521" s="185">
        <v>28.99</v>
      </c>
    </row>
    <row r="522" spans="1:10" ht="0.95" customHeight="1" thickBot="1">
      <c r="A522" s="176"/>
      <c r="B522" s="176"/>
      <c r="C522" s="176"/>
      <c r="D522" s="176"/>
      <c r="E522" s="176"/>
      <c r="F522" s="176"/>
      <c r="G522" s="176" t="s">
        <v>298</v>
      </c>
      <c r="H522" s="128">
        <v>4</v>
      </c>
      <c r="I522" s="176" t="s">
        <v>299</v>
      </c>
      <c r="J522" s="177">
        <v>115.96</v>
      </c>
    </row>
    <row r="523" spans="1:10" ht="18" customHeight="1" thickTop="1">
      <c r="A523" s="129"/>
      <c r="B523" s="129"/>
      <c r="C523" s="129"/>
      <c r="D523" s="129"/>
      <c r="E523" s="129"/>
      <c r="F523" s="129"/>
      <c r="G523" s="129"/>
      <c r="H523" s="129"/>
      <c r="I523" s="129"/>
      <c r="J523" s="129"/>
    </row>
    <row r="524" spans="1:10" ht="24" customHeight="1">
      <c r="A524" s="180" t="s">
        <v>85</v>
      </c>
      <c r="B524" s="107" t="s">
        <v>8</v>
      </c>
      <c r="C524" s="180" t="s">
        <v>9</v>
      </c>
      <c r="D524" s="180" t="s">
        <v>10</v>
      </c>
      <c r="E524" s="237" t="s">
        <v>11</v>
      </c>
      <c r="F524" s="237"/>
      <c r="G524" s="109" t="s">
        <v>12</v>
      </c>
      <c r="H524" s="107" t="s">
        <v>13</v>
      </c>
      <c r="I524" s="107" t="s">
        <v>14</v>
      </c>
      <c r="J524" s="107" t="s">
        <v>16</v>
      </c>
    </row>
    <row r="525" spans="1:10" ht="24" customHeight="1">
      <c r="A525" s="181" t="s">
        <v>279</v>
      </c>
      <c r="B525" s="111" t="s">
        <v>127</v>
      </c>
      <c r="C525" s="181" t="s">
        <v>19</v>
      </c>
      <c r="D525" s="181" t="s">
        <v>128</v>
      </c>
      <c r="E525" s="238" t="s">
        <v>20</v>
      </c>
      <c r="F525" s="238"/>
      <c r="G525" s="113" t="s">
        <v>21</v>
      </c>
      <c r="H525" s="114">
        <v>1</v>
      </c>
      <c r="I525" s="115">
        <v>48.66</v>
      </c>
      <c r="J525" s="115">
        <v>48.66</v>
      </c>
    </row>
    <row r="526" spans="1:10" ht="24" customHeight="1">
      <c r="A526" s="182" t="s">
        <v>280</v>
      </c>
      <c r="B526" s="116" t="s">
        <v>281</v>
      </c>
      <c r="C526" s="182" t="s">
        <v>19</v>
      </c>
      <c r="D526" s="182" t="s">
        <v>282</v>
      </c>
      <c r="E526" s="239" t="s">
        <v>283</v>
      </c>
      <c r="F526" s="239"/>
      <c r="G526" s="117" t="s">
        <v>284</v>
      </c>
      <c r="H526" s="118">
        <v>0.39550000000000002</v>
      </c>
      <c r="I526" s="119">
        <v>17.97</v>
      </c>
      <c r="J526" s="119">
        <v>7.1</v>
      </c>
    </row>
    <row r="527" spans="1:10" ht="24" customHeight="1">
      <c r="A527" s="182" t="s">
        <v>280</v>
      </c>
      <c r="B527" s="116" t="s">
        <v>285</v>
      </c>
      <c r="C527" s="182" t="s">
        <v>19</v>
      </c>
      <c r="D527" s="182" t="s">
        <v>286</v>
      </c>
      <c r="E527" s="239" t="s">
        <v>283</v>
      </c>
      <c r="F527" s="239"/>
      <c r="G527" s="117" t="s">
        <v>284</v>
      </c>
      <c r="H527" s="118">
        <v>0.39550000000000002</v>
      </c>
      <c r="I527" s="119">
        <v>13.69</v>
      </c>
      <c r="J527" s="119">
        <v>5.41</v>
      </c>
    </row>
    <row r="528" spans="1:10" ht="38.25">
      <c r="A528" s="183" t="s">
        <v>287</v>
      </c>
      <c r="B528" s="120" t="s">
        <v>447</v>
      </c>
      <c r="C528" s="183" t="s">
        <v>19</v>
      </c>
      <c r="D528" s="183" t="s">
        <v>448</v>
      </c>
      <c r="E528" s="240" t="s">
        <v>290</v>
      </c>
      <c r="F528" s="240"/>
      <c r="G528" s="122" t="s">
        <v>21</v>
      </c>
      <c r="H528" s="123">
        <v>1</v>
      </c>
      <c r="I528" s="124">
        <v>36.15</v>
      </c>
      <c r="J528" s="124">
        <v>36.15</v>
      </c>
    </row>
    <row r="529" spans="1:10" ht="14.25" customHeight="1">
      <c r="A529" s="179"/>
      <c r="B529" s="179"/>
      <c r="C529" s="179"/>
      <c r="D529" s="179"/>
      <c r="E529" s="179" t="s">
        <v>293</v>
      </c>
      <c r="F529" s="185">
        <v>9.65</v>
      </c>
      <c r="G529" s="179" t="s">
        <v>294</v>
      </c>
      <c r="H529" s="185">
        <v>0</v>
      </c>
      <c r="I529" s="179" t="s">
        <v>295</v>
      </c>
      <c r="J529" s="185">
        <v>9.65</v>
      </c>
    </row>
    <row r="530" spans="1:10">
      <c r="A530" s="179"/>
      <c r="B530" s="179"/>
      <c r="C530" s="179"/>
      <c r="D530" s="179"/>
      <c r="E530" s="179" t="s">
        <v>296</v>
      </c>
      <c r="F530" s="185">
        <v>13.05</v>
      </c>
      <c r="G530" s="179"/>
      <c r="H530" s="246" t="s">
        <v>297</v>
      </c>
      <c r="I530" s="246"/>
      <c r="J530" s="185">
        <v>61.71</v>
      </c>
    </row>
    <row r="531" spans="1:10" ht="0.95" customHeight="1" thickBot="1">
      <c r="A531" s="176"/>
      <c r="B531" s="176"/>
      <c r="C531" s="176"/>
      <c r="D531" s="176"/>
      <c r="E531" s="176"/>
      <c r="F531" s="176"/>
      <c r="G531" s="176" t="s">
        <v>298</v>
      </c>
      <c r="H531" s="128">
        <v>8</v>
      </c>
      <c r="I531" s="176" t="s">
        <v>299</v>
      </c>
      <c r="J531" s="177">
        <v>493.68</v>
      </c>
    </row>
    <row r="532" spans="1:10" ht="18" customHeight="1" thickTop="1">
      <c r="A532" s="129"/>
      <c r="B532" s="129"/>
      <c r="C532" s="129"/>
      <c r="D532" s="129"/>
      <c r="E532" s="129"/>
      <c r="F532" s="129"/>
      <c r="G532" s="129"/>
      <c r="H532" s="129"/>
      <c r="I532" s="129"/>
      <c r="J532" s="129"/>
    </row>
    <row r="533" spans="1:10" ht="36" customHeight="1">
      <c r="A533" s="180" t="s">
        <v>86</v>
      </c>
      <c r="B533" s="107" t="s">
        <v>8</v>
      </c>
      <c r="C533" s="180" t="s">
        <v>9</v>
      </c>
      <c r="D533" s="180" t="s">
        <v>10</v>
      </c>
      <c r="E533" s="237" t="s">
        <v>11</v>
      </c>
      <c r="F533" s="237"/>
      <c r="G533" s="109" t="s">
        <v>12</v>
      </c>
      <c r="H533" s="107" t="s">
        <v>13</v>
      </c>
      <c r="I533" s="107" t="s">
        <v>14</v>
      </c>
      <c r="J533" s="107" t="s">
        <v>16</v>
      </c>
    </row>
    <row r="534" spans="1:10" ht="24" customHeight="1">
      <c r="A534" s="181" t="s">
        <v>279</v>
      </c>
      <c r="B534" s="111" t="s">
        <v>129</v>
      </c>
      <c r="C534" s="181" t="s">
        <v>19</v>
      </c>
      <c r="D534" s="181" t="s">
        <v>130</v>
      </c>
      <c r="E534" s="238" t="s">
        <v>20</v>
      </c>
      <c r="F534" s="238"/>
      <c r="G534" s="113" t="s">
        <v>25</v>
      </c>
      <c r="H534" s="114">
        <v>1</v>
      </c>
      <c r="I534" s="115">
        <v>26.59</v>
      </c>
      <c r="J534" s="115">
        <v>26.59</v>
      </c>
    </row>
    <row r="535" spans="1:10" ht="24" customHeight="1">
      <c r="A535" s="182" t="s">
        <v>280</v>
      </c>
      <c r="B535" s="116" t="s">
        <v>281</v>
      </c>
      <c r="C535" s="182" t="s">
        <v>19</v>
      </c>
      <c r="D535" s="182" t="s">
        <v>282</v>
      </c>
      <c r="E535" s="239" t="s">
        <v>283</v>
      </c>
      <c r="F535" s="239"/>
      <c r="G535" s="117" t="s">
        <v>284</v>
      </c>
      <c r="H535" s="118">
        <v>3.3700000000000001E-2</v>
      </c>
      <c r="I535" s="119">
        <v>17.97</v>
      </c>
      <c r="J535" s="119">
        <v>0.6</v>
      </c>
    </row>
    <row r="536" spans="1:10" ht="48" customHeight="1">
      <c r="A536" s="182" t="s">
        <v>280</v>
      </c>
      <c r="B536" s="116" t="s">
        <v>285</v>
      </c>
      <c r="C536" s="182" t="s">
        <v>19</v>
      </c>
      <c r="D536" s="182" t="s">
        <v>286</v>
      </c>
      <c r="E536" s="239" t="s">
        <v>283</v>
      </c>
      <c r="F536" s="239"/>
      <c r="G536" s="117" t="s">
        <v>284</v>
      </c>
      <c r="H536" s="118">
        <v>3.3700000000000001E-2</v>
      </c>
      <c r="I536" s="119">
        <v>13.69</v>
      </c>
      <c r="J536" s="119">
        <v>0.46</v>
      </c>
    </row>
    <row r="537" spans="1:10" ht="24" customHeight="1">
      <c r="A537" s="183" t="s">
        <v>287</v>
      </c>
      <c r="B537" s="120" t="s">
        <v>449</v>
      </c>
      <c r="C537" s="183" t="s">
        <v>19</v>
      </c>
      <c r="D537" s="183" t="s">
        <v>450</v>
      </c>
      <c r="E537" s="240" t="s">
        <v>290</v>
      </c>
      <c r="F537" s="240"/>
      <c r="G537" s="122" t="s">
        <v>25</v>
      </c>
      <c r="H537" s="123">
        <v>1.1000000000000001</v>
      </c>
      <c r="I537" s="124">
        <v>23.21</v>
      </c>
      <c r="J537" s="124">
        <v>25.53</v>
      </c>
    </row>
    <row r="538" spans="1:10">
      <c r="A538" s="179"/>
      <c r="B538" s="179"/>
      <c r="C538" s="179"/>
      <c r="D538" s="179"/>
      <c r="E538" s="179" t="s">
        <v>293</v>
      </c>
      <c r="F538" s="185">
        <v>0.81</v>
      </c>
      <c r="G538" s="179" t="s">
        <v>294</v>
      </c>
      <c r="H538" s="185">
        <v>-9.9999999999999998E-17</v>
      </c>
      <c r="I538" s="179" t="s">
        <v>295</v>
      </c>
      <c r="J538" s="185">
        <v>0.81</v>
      </c>
    </row>
    <row r="539" spans="1:10" ht="14.25" customHeight="1">
      <c r="A539" s="179"/>
      <c r="B539" s="179"/>
      <c r="C539" s="179"/>
      <c r="D539" s="179"/>
      <c r="E539" s="179" t="s">
        <v>296</v>
      </c>
      <c r="F539" s="185">
        <v>7.13</v>
      </c>
      <c r="G539" s="179"/>
      <c r="H539" s="246" t="s">
        <v>297</v>
      </c>
      <c r="I539" s="246"/>
      <c r="J539" s="185">
        <v>33.72</v>
      </c>
    </row>
    <row r="540" spans="1:10" ht="20.100000000000001" customHeight="1" thickBot="1">
      <c r="A540" s="176"/>
      <c r="B540" s="176"/>
      <c r="C540" s="176"/>
      <c r="D540" s="176"/>
      <c r="E540" s="176"/>
      <c r="F540" s="176"/>
      <c r="G540" s="176" t="s">
        <v>298</v>
      </c>
      <c r="H540" s="128">
        <v>30</v>
      </c>
      <c r="I540" s="176" t="s">
        <v>299</v>
      </c>
      <c r="J540" s="177">
        <v>1011.6</v>
      </c>
    </row>
    <row r="541" spans="1:10" ht="20.100000000000001" customHeight="1" thickTop="1">
      <c r="A541" s="129"/>
      <c r="B541" s="129"/>
      <c r="C541" s="129"/>
      <c r="D541" s="129"/>
      <c r="E541" s="129"/>
      <c r="F541" s="129"/>
      <c r="G541" s="129"/>
      <c r="H541" s="129"/>
      <c r="I541" s="129"/>
      <c r="J541" s="129"/>
    </row>
    <row r="542" spans="1:10" s="178" customFormat="1" ht="20.100000000000001" customHeight="1">
      <c r="A542" s="180" t="s">
        <v>87</v>
      </c>
      <c r="B542" s="107" t="s">
        <v>8</v>
      </c>
      <c r="C542" s="180" t="s">
        <v>9</v>
      </c>
      <c r="D542" s="180" t="s">
        <v>10</v>
      </c>
      <c r="E542" s="249" t="s">
        <v>11</v>
      </c>
      <c r="F542" s="250"/>
      <c r="G542" s="109" t="s">
        <v>12</v>
      </c>
      <c r="H542" s="107" t="s">
        <v>13</v>
      </c>
      <c r="I542" s="107" t="s">
        <v>14</v>
      </c>
      <c r="J542" s="107" t="s">
        <v>16</v>
      </c>
    </row>
    <row r="543" spans="1:10" s="178" customFormat="1" ht="20.100000000000001" customHeight="1">
      <c r="A543" s="181" t="s">
        <v>279</v>
      </c>
      <c r="B543" s="111" t="s">
        <v>131</v>
      </c>
      <c r="C543" s="181" t="s">
        <v>58</v>
      </c>
      <c r="D543" s="181" t="s">
        <v>132</v>
      </c>
      <c r="E543" s="251" t="s">
        <v>60</v>
      </c>
      <c r="F543" s="252"/>
      <c r="G543" s="113" t="s">
        <v>21</v>
      </c>
      <c r="H543" s="114">
        <v>1</v>
      </c>
      <c r="I543" s="115">
        <v>158.6</v>
      </c>
      <c r="J543" s="115">
        <v>158.6</v>
      </c>
    </row>
    <row r="544" spans="1:10" s="178" customFormat="1" ht="20.100000000000001" customHeight="1">
      <c r="A544" s="182" t="s">
        <v>280</v>
      </c>
      <c r="B544" s="116" t="s">
        <v>316</v>
      </c>
      <c r="C544" s="182" t="s">
        <v>58</v>
      </c>
      <c r="D544" s="182" t="s">
        <v>317</v>
      </c>
      <c r="E544" s="247" t="s">
        <v>60</v>
      </c>
      <c r="F544" s="248"/>
      <c r="G544" s="117" t="s">
        <v>284</v>
      </c>
      <c r="H544" s="118">
        <v>1.5</v>
      </c>
      <c r="I544" s="119">
        <v>13.44</v>
      </c>
      <c r="J544" s="119">
        <v>20.16</v>
      </c>
    </row>
    <row r="545" spans="1:10" s="178" customFormat="1" ht="20.100000000000001" customHeight="1">
      <c r="A545" s="182" t="s">
        <v>280</v>
      </c>
      <c r="B545" s="116" t="s">
        <v>318</v>
      </c>
      <c r="C545" s="182" t="s">
        <v>58</v>
      </c>
      <c r="D545" s="182" t="s">
        <v>282</v>
      </c>
      <c r="E545" s="247" t="s">
        <v>60</v>
      </c>
      <c r="F545" s="248"/>
      <c r="G545" s="117" t="s">
        <v>284</v>
      </c>
      <c r="H545" s="118">
        <v>1.5</v>
      </c>
      <c r="I545" s="119">
        <v>16.91</v>
      </c>
      <c r="J545" s="119">
        <v>25.36</v>
      </c>
    </row>
    <row r="546" spans="1:10" s="178" customFormat="1" ht="20.100000000000001" customHeight="1">
      <c r="A546" s="183" t="s">
        <v>287</v>
      </c>
      <c r="B546" s="120" t="s">
        <v>451</v>
      </c>
      <c r="C546" s="183" t="s">
        <v>58</v>
      </c>
      <c r="D546" s="183" t="s">
        <v>132</v>
      </c>
      <c r="E546" s="253" t="s">
        <v>290</v>
      </c>
      <c r="F546" s="254"/>
      <c r="G546" s="122" t="s">
        <v>21</v>
      </c>
      <c r="H546" s="123">
        <v>1</v>
      </c>
      <c r="I546" s="124">
        <v>113.08</v>
      </c>
      <c r="J546" s="124">
        <v>113.08</v>
      </c>
    </row>
    <row r="547" spans="1:10" s="178" customFormat="1" ht="20.100000000000001" customHeight="1">
      <c r="A547" s="179"/>
      <c r="B547" s="179"/>
      <c r="C547" s="179"/>
      <c r="D547" s="179"/>
      <c r="E547" s="179" t="s">
        <v>293</v>
      </c>
      <c r="F547" s="185">
        <v>35.659999999999997</v>
      </c>
      <c r="G547" s="179" t="s">
        <v>294</v>
      </c>
      <c r="H547" s="185">
        <v>0</v>
      </c>
      <c r="I547" s="179" t="s">
        <v>295</v>
      </c>
      <c r="J547" s="185">
        <v>35.659999999999997</v>
      </c>
    </row>
    <row r="548" spans="1:10" s="178" customFormat="1" ht="20.100000000000001" customHeight="1">
      <c r="A548" s="179"/>
      <c r="B548" s="179"/>
      <c r="C548" s="179"/>
      <c r="D548" s="179"/>
      <c r="E548" s="179" t="s">
        <v>296</v>
      </c>
      <c r="F548" s="185">
        <v>42.55</v>
      </c>
      <c r="G548" s="179"/>
      <c r="H548" s="246" t="s">
        <v>297</v>
      </c>
      <c r="I548" s="246"/>
      <c r="J548" s="185">
        <v>201.15</v>
      </c>
    </row>
    <row r="549" spans="1:10" s="178" customFormat="1" ht="20.100000000000001" customHeight="1" thickBot="1">
      <c r="A549" s="176"/>
      <c r="B549" s="176"/>
      <c r="C549" s="176"/>
      <c r="D549" s="176"/>
      <c r="E549" s="176"/>
      <c r="F549" s="176"/>
      <c r="G549" s="176" t="s">
        <v>298</v>
      </c>
      <c r="H549" s="128">
        <v>1</v>
      </c>
      <c r="I549" s="176" t="s">
        <v>299</v>
      </c>
      <c r="J549" s="177">
        <v>201.15</v>
      </c>
    </row>
    <row r="550" spans="1:10" s="178" customFormat="1" ht="20.100000000000001" customHeight="1" thickTop="1">
      <c r="A550" s="129"/>
      <c r="B550" s="129"/>
      <c r="C550" s="129"/>
      <c r="D550" s="129"/>
      <c r="E550" s="129"/>
      <c r="F550" s="129"/>
      <c r="G550" s="129"/>
      <c r="H550" s="129"/>
      <c r="I550" s="129"/>
      <c r="J550" s="129"/>
    </row>
    <row r="551" spans="1:10" s="178" customFormat="1" ht="20.100000000000001" customHeight="1">
      <c r="A551" s="180" t="s">
        <v>88</v>
      </c>
      <c r="B551" s="107" t="s">
        <v>8</v>
      </c>
      <c r="C551" s="180" t="s">
        <v>9</v>
      </c>
      <c r="D551" s="180" t="s">
        <v>10</v>
      </c>
      <c r="E551" s="249" t="s">
        <v>11</v>
      </c>
      <c r="F551" s="250"/>
      <c r="G551" s="109" t="s">
        <v>12</v>
      </c>
      <c r="H551" s="107" t="s">
        <v>13</v>
      </c>
      <c r="I551" s="107" t="s">
        <v>14</v>
      </c>
      <c r="J551" s="107" t="s">
        <v>16</v>
      </c>
    </row>
    <row r="552" spans="1:10" s="178" customFormat="1" ht="25.5">
      <c r="A552" s="181" t="s">
        <v>279</v>
      </c>
      <c r="B552" s="111" t="s">
        <v>133</v>
      </c>
      <c r="C552" s="181" t="s">
        <v>19</v>
      </c>
      <c r="D552" s="181" t="s">
        <v>134</v>
      </c>
      <c r="E552" s="251" t="s">
        <v>20</v>
      </c>
      <c r="F552" s="252"/>
      <c r="G552" s="113" t="s">
        <v>21</v>
      </c>
      <c r="H552" s="114">
        <v>1</v>
      </c>
      <c r="I552" s="115">
        <v>18.27</v>
      </c>
      <c r="J552" s="115">
        <v>18.27</v>
      </c>
    </row>
    <row r="553" spans="1:10" s="178" customFormat="1" ht="25.5">
      <c r="A553" s="182" t="s">
        <v>280</v>
      </c>
      <c r="B553" s="116" t="s">
        <v>281</v>
      </c>
      <c r="C553" s="182" t="s">
        <v>19</v>
      </c>
      <c r="D553" s="182" t="s">
        <v>282</v>
      </c>
      <c r="E553" s="247" t="s">
        <v>283</v>
      </c>
      <c r="F553" s="248"/>
      <c r="G553" s="117" t="s">
        <v>284</v>
      </c>
      <c r="H553" s="118">
        <v>0.4</v>
      </c>
      <c r="I553" s="119">
        <v>17.97</v>
      </c>
      <c r="J553" s="119">
        <v>7.18</v>
      </c>
    </row>
    <row r="554" spans="1:10" s="178" customFormat="1" ht="25.5">
      <c r="A554" s="182" t="s">
        <v>280</v>
      </c>
      <c r="B554" s="116" t="s">
        <v>285</v>
      </c>
      <c r="C554" s="182" t="s">
        <v>19</v>
      </c>
      <c r="D554" s="182" t="s">
        <v>286</v>
      </c>
      <c r="E554" s="247" t="s">
        <v>283</v>
      </c>
      <c r="F554" s="248"/>
      <c r="G554" s="117" t="s">
        <v>284</v>
      </c>
      <c r="H554" s="118">
        <v>0.4</v>
      </c>
      <c r="I554" s="119">
        <v>13.69</v>
      </c>
      <c r="J554" s="119">
        <v>5.47</v>
      </c>
    </row>
    <row r="555" spans="1:10" s="178" customFormat="1" ht="25.5">
      <c r="A555" s="183" t="s">
        <v>287</v>
      </c>
      <c r="B555" s="120" t="s">
        <v>452</v>
      </c>
      <c r="C555" s="183" t="s">
        <v>19</v>
      </c>
      <c r="D555" s="183" t="s">
        <v>453</v>
      </c>
      <c r="E555" s="253" t="s">
        <v>290</v>
      </c>
      <c r="F555" s="254"/>
      <c r="G555" s="122" t="s">
        <v>21</v>
      </c>
      <c r="H555" s="123">
        <v>1</v>
      </c>
      <c r="I555" s="124">
        <v>5.62</v>
      </c>
      <c r="J555" s="124">
        <v>5.62</v>
      </c>
    </row>
    <row r="556" spans="1:10" s="178" customFormat="1" ht="20.100000000000001" customHeight="1">
      <c r="A556" s="179"/>
      <c r="B556" s="179"/>
      <c r="C556" s="179"/>
      <c r="D556" s="179"/>
      <c r="E556" s="179" t="s">
        <v>293</v>
      </c>
      <c r="F556" s="185">
        <v>9.77</v>
      </c>
      <c r="G556" s="179" t="s">
        <v>294</v>
      </c>
      <c r="H556" s="185">
        <v>0</v>
      </c>
      <c r="I556" s="179" t="s">
        <v>295</v>
      </c>
      <c r="J556" s="185">
        <v>9.77</v>
      </c>
    </row>
    <row r="557" spans="1:10" s="178" customFormat="1" ht="20.100000000000001" customHeight="1">
      <c r="A557" s="179"/>
      <c r="B557" s="179"/>
      <c r="C557" s="179"/>
      <c r="D557" s="179"/>
      <c r="E557" s="179" t="s">
        <v>296</v>
      </c>
      <c r="F557" s="185">
        <v>4.9000000000000004</v>
      </c>
      <c r="G557" s="179"/>
      <c r="H557" s="246" t="s">
        <v>297</v>
      </c>
      <c r="I557" s="246"/>
      <c r="J557" s="185">
        <v>23.17</v>
      </c>
    </row>
    <row r="558" spans="1:10" s="178" customFormat="1" ht="20.100000000000001" customHeight="1" thickBot="1">
      <c r="A558" s="176"/>
      <c r="B558" s="176"/>
      <c r="C558" s="176"/>
      <c r="D558" s="176"/>
      <c r="E558" s="176"/>
      <c r="F558" s="176"/>
      <c r="G558" s="176" t="s">
        <v>298</v>
      </c>
      <c r="H558" s="128">
        <v>10</v>
      </c>
      <c r="I558" s="176" t="s">
        <v>299</v>
      </c>
      <c r="J558" s="177">
        <v>231.7</v>
      </c>
    </row>
    <row r="559" spans="1:10" s="178" customFormat="1" ht="20.100000000000001" customHeight="1" thickTop="1">
      <c r="A559" s="129"/>
      <c r="B559" s="129"/>
      <c r="C559" s="129"/>
      <c r="D559" s="129"/>
      <c r="E559" s="129"/>
      <c r="F559" s="129"/>
      <c r="G559" s="129"/>
      <c r="H559" s="129"/>
      <c r="I559" s="129"/>
      <c r="J559" s="129"/>
    </row>
    <row r="560" spans="1:10" s="178" customFormat="1" ht="20.100000000000001" customHeight="1">
      <c r="A560" s="180" t="s">
        <v>89</v>
      </c>
      <c r="B560" s="107" t="s">
        <v>8</v>
      </c>
      <c r="C560" s="180" t="s">
        <v>9</v>
      </c>
      <c r="D560" s="180" t="s">
        <v>10</v>
      </c>
      <c r="E560" s="249" t="s">
        <v>11</v>
      </c>
      <c r="F560" s="250"/>
      <c r="G560" s="109" t="s">
        <v>12</v>
      </c>
      <c r="H560" s="107" t="s">
        <v>13</v>
      </c>
      <c r="I560" s="107" t="s">
        <v>14</v>
      </c>
      <c r="J560" s="107" t="s">
        <v>16</v>
      </c>
    </row>
    <row r="561" spans="1:10" s="178" customFormat="1" ht="38.25">
      <c r="A561" s="181" t="s">
        <v>279</v>
      </c>
      <c r="B561" s="111" t="s">
        <v>510</v>
      </c>
      <c r="C561" s="181" t="s">
        <v>19</v>
      </c>
      <c r="D561" s="181" t="s">
        <v>514</v>
      </c>
      <c r="E561" s="251" t="s">
        <v>20</v>
      </c>
      <c r="F561" s="252"/>
      <c r="G561" s="113" t="s">
        <v>25</v>
      </c>
      <c r="H561" s="114">
        <v>1</v>
      </c>
      <c r="I561" s="115">
        <v>45.1</v>
      </c>
      <c r="J561" s="115">
        <v>45.1</v>
      </c>
    </row>
    <row r="562" spans="1:10" s="178" customFormat="1" ht="25.5">
      <c r="A562" s="182" t="s">
        <v>280</v>
      </c>
      <c r="B562" s="116" t="s">
        <v>281</v>
      </c>
      <c r="C562" s="182" t="s">
        <v>19</v>
      </c>
      <c r="D562" s="182" t="s">
        <v>282</v>
      </c>
      <c r="E562" s="247" t="s">
        <v>283</v>
      </c>
      <c r="F562" s="248"/>
      <c r="G562" s="117" t="s">
        <v>284</v>
      </c>
      <c r="H562" s="118">
        <v>0.128</v>
      </c>
      <c r="I562" s="119">
        <v>17.97</v>
      </c>
      <c r="J562" s="119">
        <v>2.2999999999999998</v>
      </c>
    </row>
    <row r="563" spans="1:10" s="178" customFormat="1" ht="25.5">
      <c r="A563" s="182" t="s">
        <v>280</v>
      </c>
      <c r="B563" s="116" t="s">
        <v>285</v>
      </c>
      <c r="C563" s="182" t="s">
        <v>19</v>
      </c>
      <c r="D563" s="182" t="s">
        <v>286</v>
      </c>
      <c r="E563" s="247" t="s">
        <v>283</v>
      </c>
      <c r="F563" s="248"/>
      <c r="G563" s="117" t="s">
        <v>284</v>
      </c>
      <c r="H563" s="118">
        <v>0.128</v>
      </c>
      <c r="I563" s="119">
        <v>13.69</v>
      </c>
      <c r="J563" s="119">
        <v>1.75</v>
      </c>
    </row>
    <row r="564" spans="1:10" s="178" customFormat="1" ht="20.100000000000001" customHeight="1">
      <c r="A564" s="183" t="s">
        <v>287</v>
      </c>
      <c r="B564" s="120" t="s">
        <v>512</v>
      </c>
      <c r="C564" s="183" t="s">
        <v>19</v>
      </c>
      <c r="D564" s="183" t="s">
        <v>513</v>
      </c>
      <c r="E564" s="253" t="s">
        <v>290</v>
      </c>
      <c r="F564" s="254"/>
      <c r="G564" s="122" t="s">
        <v>25</v>
      </c>
      <c r="H564" s="123">
        <v>1.0149999999999999</v>
      </c>
      <c r="I564" s="124">
        <v>40.43</v>
      </c>
      <c r="J564" s="124">
        <v>41.03</v>
      </c>
    </row>
    <row r="565" spans="1:10" s="178" customFormat="1" ht="20.100000000000001" customHeight="1">
      <c r="A565" s="183" t="s">
        <v>287</v>
      </c>
      <c r="B565" s="120" t="s">
        <v>291</v>
      </c>
      <c r="C565" s="183" t="s">
        <v>19</v>
      </c>
      <c r="D565" s="183" t="s">
        <v>292</v>
      </c>
      <c r="E565" s="253" t="s">
        <v>290</v>
      </c>
      <c r="F565" s="254"/>
      <c r="G565" s="122" t="s">
        <v>21</v>
      </c>
      <c r="H565" s="123">
        <v>8.9999999999999993E-3</v>
      </c>
      <c r="I565" s="124">
        <v>2.89</v>
      </c>
      <c r="J565" s="124">
        <v>0.02</v>
      </c>
    </row>
    <row r="566" spans="1:10" s="178" customFormat="1" ht="20.100000000000001" customHeight="1">
      <c r="A566" s="179"/>
      <c r="B566" s="179"/>
      <c r="C566" s="179"/>
      <c r="D566" s="179"/>
      <c r="E566" s="179" t="s">
        <v>293</v>
      </c>
      <c r="F566" s="185">
        <v>3.12</v>
      </c>
      <c r="G566" s="179" t="s">
        <v>294</v>
      </c>
      <c r="H566" s="185">
        <v>0</v>
      </c>
      <c r="I566" s="179" t="s">
        <v>295</v>
      </c>
      <c r="J566" s="185">
        <v>3.12</v>
      </c>
    </row>
    <row r="567" spans="1:10" s="178" customFormat="1" ht="20.100000000000001" customHeight="1">
      <c r="A567" s="179"/>
      <c r="B567" s="179"/>
      <c r="C567" s="179"/>
      <c r="D567" s="179"/>
      <c r="E567" s="179" t="s">
        <v>296</v>
      </c>
      <c r="F567" s="185">
        <v>12.1</v>
      </c>
      <c r="G567" s="179"/>
      <c r="H567" s="246" t="s">
        <v>297</v>
      </c>
      <c r="I567" s="246"/>
      <c r="J567" s="185">
        <v>57.2</v>
      </c>
    </row>
    <row r="568" spans="1:10" s="178" customFormat="1" ht="20.100000000000001" customHeight="1" thickBot="1">
      <c r="A568" s="176"/>
      <c r="B568" s="176"/>
      <c r="C568" s="176"/>
      <c r="D568" s="176"/>
      <c r="E568" s="176"/>
      <c r="F568" s="176"/>
      <c r="G568" s="176" t="s">
        <v>298</v>
      </c>
      <c r="H568" s="128">
        <v>40</v>
      </c>
      <c r="I568" s="176" t="s">
        <v>299</v>
      </c>
      <c r="J568" s="177">
        <v>2288</v>
      </c>
    </row>
    <row r="569" spans="1:10" s="178" customFormat="1" ht="20.100000000000001" customHeight="1" thickTop="1">
      <c r="A569" s="129"/>
      <c r="B569" s="129"/>
      <c r="C569" s="129"/>
      <c r="D569" s="129"/>
      <c r="E569" s="129"/>
      <c r="F569" s="129"/>
      <c r="G569" s="129"/>
      <c r="H569" s="129"/>
      <c r="I569" s="129"/>
      <c r="J569" s="129"/>
    </row>
    <row r="570" spans="1:10" s="178" customFormat="1" ht="20.100000000000001" customHeight="1">
      <c r="A570" s="184" t="s">
        <v>90</v>
      </c>
      <c r="B570" s="184"/>
      <c r="C570" s="184"/>
      <c r="D570" s="184" t="s">
        <v>457</v>
      </c>
      <c r="E570" s="184"/>
      <c r="F570" s="255"/>
      <c r="G570" s="256"/>
      <c r="H570" s="104"/>
      <c r="I570" s="184"/>
      <c r="J570" s="105">
        <f>'Orçamento Sintético'!J66</f>
        <v>2541.0206329204684</v>
      </c>
    </row>
    <row r="571" spans="1:10" s="178" customFormat="1" ht="20.100000000000001" customHeight="1">
      <c r="A571" s="180" t="s">
        <v>91</v>
      </c>
      <c r="B571" s="107" t="s">
        <v>8</v>
      </c>
      <c r="C571" s="180" t="s">
        <v>9</v>
      </c>
      <c r="D571" s="180" t="s">
        <v>10</v>
      </c>
      <c r="E571" s="249" t="s">
        <v>11</v>
      </c>
      <c r="F571" s="250"/>
      <c r="G571" s="109" t="s">
        <v>12</v>
      </c>
      <c r="H571" s="107" t="s">
        <v>13</v>
      </c>
      <c r="I571" s="107" t="s">
        <v>14</v>
      </c>
      <c r="J571" s="107" t="s">
        <v>16</v>
      </c>
    </row>
    <row r="572" spans="1:10" s="178" customFormat="1" ht="63.75">
      <c r="A572" s="181" t="s">
        <v>279</v>
      </c>
      <c r="B572" s="111" t="s">
        <v>458</v>
      </c>
      <c r="C572" s="181" t="s">
        <v>19</v>
      </c>
      <c r="D572" s="181" t="s">
        <v>459</v>
      </c>
      <c r="E572" s="251" t="s">
        <v>148</v>
      </c>
      <c r="F572" s="252"/>
      <c r="G572" s="113" t="s">
        <v>144</v>
      </c>
      <c r="H572" s="114">
        <v>1</v>
      </c>
      <c r="I572" s="115">
        <v>7.31</v>
      </c>
      <c r="J572" s="115">
        <v>7.31</v>
      </c>
    </row>
    <row r="573" spans="1:10" s="178" customFormat="1" ht="25.5">
      <c r="A573" s="182" t="s">
        <v>280</v>
      </c>
      <c r="B573" s="116" t="s">
        <v>460</v>
      </c>
      <c r="C573" s="182" t="s">
        <v>19</v>
      </c>
      <c r="D573" s="182" t="s">
        <v>413</v>
      </c>
      <c r="E573" s="247" t="s">
        <v>283</v>
      </c>
      <c r="F573" s="248"/>
      <c r="G573" s="117" t="s">
        <v>284</v>
      </c>
      <c r="H573" s="118">
        <v>7.4200000000000002E-2</v>
      </c>
      <c r="I573" s="119">
        <v>12.88</v>
      </c>
      <c r="J573" s="119">
        <v>0.95</v>
      </c>
    </row>
    <row r="574" spans="1:10" s="178" customFormat="1" ht="25.5">
      <c r="A574" s="182" t="s">
        <v>280</v>
      </c>
      <c r="B574" s="116" t="s">
        <v>461</v>
      </c>
      <c r="C574" s="182" t="s">
        <v>19</v>
      </c>
      <c r="D574" s="182" t="s">
        <v>462</v>
      </c>
      <c r="E574" s="247" t="s">
        <v>463</v>
      </c>
      <c r="F574" s="248"/>
      <c r="G574" s="117" t="s">
        <v>464</v>
      </c>
      <c r="H574" s="118">
        <v>3.56E-2</v>
      </c>
      <c r="I574" s="119">
        <v>127.06</v>
      </c>
      <c r="J574" s="119">
        <v>4.5199999999999996</v>
      </c>
    </row>
    <row r="575" spans="1:10" s="178" customFormat="1" ht="25.5">
      <c r="A575" s="182" t="s">
        <v>280</v>
      </c>
      <c r="B575" s="116" t="s">
        <v>465</v>
      </c>
      <c r="C575" s="182" t="s">
        <v>19</v>
      </c>
      <c r="D575" s="182" t="s">
        <v>466</v>
      </c>
      <c r="E575" s="247" t="s">
        <v>463</v>
      </c>
      <c r="F575" s="248"/>
      <c r="G575" s="117" t="s">
        <v>467</v>
      </c>
      <c r="H575" s="118">
        <v>3.8699999999999998E-2</v>
      </c>
      <c r="I575" s="119">
        <v>47.63</v>
      </c>
      <c r="J575" s="119">
        <v>1.84</v>
      </c>
    </row>
    <row r="576" spans="1:10" s="178" customFormat="1" ht="20.100000000000001" customHeight="1">
      <c r="A576" s="179"/>
      <c r="B576" s="179"/>
      <c r="C576" s="179"/>
      <c r="D576" s="179"/>
      <c r="E576" s="179" t="s">
        <v>293</v>
      </c>
      <c r="F576" s="185">
        <v>1.96</v>
      </c>
      <c r="G576" s="179" t="s">
        <v>294</v>
      </c>
      <c r="H576" s="185">
        <v>0</v>
      </c>
      <c r="I576" s="179" t="s">
        <v>295</v>
      </c>
      <c r="J576" s="185">
        <v>1.96</v>
      </c>
    </row>
    <row r="577" spans="1:10" s="178" customFormat="1" ht="20.100000000000001" customHeight="1">
      <c r="A577" s="179"/>
      <c r="B577" s="179"/>
      <c r="C577" s="179"/>
      <c r="D577" s="179"/>
      <c r="E577" s="179" t="s">
        <v>296</v>
      </c>
      <c r="F577" s="185">
        <v>1.96</v>
      </c>
      <c r="G577" s="179"/>
      <c r="H577" s="246" t="s">
        <v>297</v>
      </c>
      <c r="I577" s="246"/>
      <c r="J577" s="185">
        <v>9.27</v>
      </c>
    </row>
    <row r="578" spans="1:10" s="178" customFormat="1" ht="20.100000000000001" customHeight="1" thickBot="1">
      <c r="A578" s="176"/>
      <c r="B578" s="176"/>
      <c r="C578" s="176"/>
      <c r="D578" s="176"/>
      <c r="E578" s="176"/>
      <c r="F578" s="176"/>
      <c r="G578" s="176" t="s">
        <v>298</v>
      </c>
      <c r="H578" s="128">
        <v>13.5</v>
      </c>
      <c r="I578" s="176" t="s">
        <v>299</v>
      </c>
      <c r="J578" s="177">
        <v>125.14</v>
      </c>
    </row>
    <row r="579" spans="1:10" s="178" customFormat="1" ht="20.100000000000001" customHeight="1" thickTop="1">
      <c r="A579" s="129"/>
      <c r="B579" s="129"/>
      <c r="C579" s="129"/>
      <c r="D579" s="129"/>
      <c r="E579" s="129"/>
      <c r="F579" s="129"/>
      <c r="G579" s="129"/>
      <c r="H579" s="129"/>
      <c r="I579" s="129"/>
      <c r="J579" s="129"/>
    </row>
    <row r="580" spans="1:10" s="178" customFormat="1" ht="20.100000000000001" customHeight="1">
      <c r="A580" s="180" t="s">
        <v>92</v>
      </c>
      <c r="B580" s="107" t="s">
        <v>8</v>
      </c>
      <c r="C580" s="180" t="s">
        <v>9</v>
      </c>
      <c r="D580" s="180" t="s">
        <v>10</v>
      </c>
      <c r="E580" s="249" t="s">
        <v>11</v>
      </c>
      <c r="F580" s="250"/>
      <c r="G580" s="109" t="s">
        <v>12</v>
      </c>
      <c r="H580" s="107" t="s">
        <v>13</v>
      </c>
      <c r="I580" s="107" t="s">
        <v>14</v>
      </c>
      <c r="J580" s="107" t="s">
        <v>16</v>
      </c>
    </row>
    <row r="581" spans="1:10" s="178" customFormat="1" ht="20.100000000000001" customHeight="1">
      <c r="A581" s="181" t="s">
        <v>279</v>
      </c>
      <c r="B581" s="111" t="s">
        <v>468</v>
      </c>
      <c r="C581" s="181" t="s">
        <v>19</v>
      </c>
      <c r="D581" s="181" t="s">
        <v>469</v>
      </c>
      <c r="E581" s="251" t="s">
        <v>148</v>
      </c>
      <c r="F581" s="252"/>
      <c r="G581" s="113" t="s">
        <v>144</v>
      </c>
      <c r="H581" s="114">
        <v>1</v>
      </c>
      <c r="I581" s="115">
        <v>11.27</v>
      </c>
      <c r="J581" s="115">
        <v>11.27</v>
      </c>
    </row>
    <row r="582" spans="1:10" s="178" customFormat="1" ht="25.5">
      <c r="A582" s="182" t="s">
        <v>280</v>
      </c>
      <c r="B582" s="116" t="s">
        <v>460</v>
      </c>
      <c r="C582" s="182" t="s">
        <v>19</v>
      </c>
      <c r="D582" s="182" t="s">
        <v>413</v>
      </c>
      <c r="E582" s="247" t="s">
        <v>283</v>
      </c>
      <c r="F582" s="248"/>
      <c r="G582" s="117" t="s">
        <v>284</v>
      </c>
      <c r="H582" s="118">
        <v>3.7999999999999999E-2</v>
      </c>
      <c r="I582" s="119">
        <v>12.88</v>
      </c>
      <c r="J582" s="119">
        <v>0.48</v>
      </c>
    </row>
    <row r="583" spans="1:10" s="178" customFormat="1" ht="25.5">
      <c r="A583" s="182" t="s">
        <v>280</v>
      </c>
      <c r="B583" s="116" t="s">
        <v>470</v>
      </c>
      <c r="C583" s="182" t="s">
        <v>19</v>
      </c>
      <c r="D583" s="182" t="s">
        <v>471</v>
      </c>
      <c r="E583" s="247" t="s">
        <v>463</v>
      </c>
      <c r="F583" s="248"/>
      <c r="G583" s="117" t="s">
        <v>464</v>
      </c>
      <c r="H583" s="118">
        <v>6.0999999999999999E-2</v>
      </c>
      <c r="I583" s="119">
        <v>22.81</v>
      </c>
      <c r="J583" s="119">
        <v>1.39</v>
      </c>
    </row>
    <row r="584" spans="1:10" s="178" customFormat="1" ht="25.5">
      <c r="A584" s="182" t="s">
        <v>280</v>
      </c>
      <c r="B584" s="116" t="s">
        <v>472</v>
      </c>
      <c r="C584" s="182" t="s">
        <v>19</v>
      </c>
      <c r="D584" s="182" t="s">
        <v>473</v>
      </c>
      <c r="E584" s="247" t="s">
        <v>463</v>
      </c>
      <c r="F584" s="248"/>
      <c r="G584" s="117" t="s">
        <v>467</v>
      </c>
      <c r="H584" s="118">
        <v>5.7000000000000002E-2</v>
      </c>
      <c r="I584" s="119">
        <v>19.03</v>
      </c>
      <c r="J584" s="119">
        <v>1.08</v>
      </c>
    </row>
    <row r="585" spans="1:10" s="178" customFormat="1" ht="25.5">
      <c r="A585" s="182" t="s">
        <v>280</v>
      </c>
      <c r="B585" s="116" t="s">
        <v>461</v>
      </c>
      <c r="C585" s="182" t="s">
        <v>19</v>
      </c>
      <c r="D585" s="182" t="s">
        <v>462</v>
      </c>
      <c r="E585" s="247" t="s">
        <v>463</v>
      </c>
      <c r="F585" s="248"/>
      <c r="G585" s="117" t="s">
        <v>464</v>
      </c>
      <c r="H585" s="118">
        <v>3.7999999999999999E-2</v>
      </c>
      <c r="I585" s="119">
        <v>127.06</v>
      </c>
      <c r="J585" s="119">
        <v>4.82</v>
      </c>
    </row>
    <row r="586" spans="1:10" s="178" customFormat="1" ht="25.5">
      <c r="A586" s="182" t="s">
        <v>280</v>
      </c>
      <c r="B586" s="116" t="s">
        <v>465</v>
      </c>
      <c r="C586" s="182" t="s">
        <v>19</v>
      </c>
      <c r="D586" s="182" t="s">
        <v>466</v>
      </c>
      <c r="E586" s="247" t="s">
        <v>463</v>
      </c>
      <c r="F586" s="248"/>
      <c r="G586" s="117" t="s">
        <v>467</v>
      </c>
      <c r="H586" s="118">
        <v>4.9000000000000002E-2</v>
      </c>
      <c r="I586" s="119">
        <v>47.63</v>
      </c>
      <c r="J586" s="119">
        <v>2.33</v>
      </c>
    </row>
    <row r="587" spans="1:10" s="178" customFormat="1" ht="25.5">
      <c r="A587" s="182" t="s">
        <v>280</v>
      </c>
      <c r="B587" s="116" t="s">
        <v>474</v>
      </c>
      <c r="C587" s="182" t="s">
        <v>19</v>
      </c>
      <c r="D587" s="182" t="s">
        <v>475</v>
      </c>
      <c r="E587" s="247" t="s">
        <v>148</v>
      </c>
      <c r="F587" s="248"/>
      <c r="G587" s="117" t="s">
        <v>144</v>
      </c>
      <c r="H587" s="118">
        <v>1</v>
      </c>
      <c r="I587" s="119">
        <v>1.17</v>
      </c>
      <c r="J587" s="119">
        <v>1.17</v>
      </c>
    </row>
    <row r="588" spans="1:10" s="178" customFormat="1" ht="20.100000000000001" customHeight="1">
      <c r="A588" s="179"/>
      <c r="B588" s="179"/>
      <c r="C588" s="179"/>
      <c r="D588" s="179"/>
      <c r="E588" s="179" t="s">
        <v>293</v>
      </c>
      <c r="F588" s="185">
        <v>3.79</v>
      </c>
      <c r="G588" s="179" t="s">
        <v>294</v>
      </c>
      <c r="H588" s="185">
        <v>0</v>
      </c>
      <c r="I588" s="179" t="s">
        <v>295</v>
      </c>
      <c r="J588" s="185">
        <v>3.79</v>
      </c>
    </row>
    <row r="589" spans="1:10" s="178" customFormat="1" ht="20.100000000000001" customHeight="1">
      <c r="A589" s="179"/>
      <c r="B589" s="179"/>
      <c r="C589" s="179"/>
      <c r="D589" s="179"/>
      <c r="E589" s="179" t="s">
        <v>296</v>
      </c>
      <c r="F589" s="185">
        <v>3.02</v>
      </c>
      <c r="G589" s="179"/>
      <c r="H589" s="246" t="s">
        <v>297</v>
      </c>
      <c r="I589" s="246"/>
      <c r="J589" s="185">
        <v>14.29</v>
      </c>
    </row>
    <row r="590" spans="1:10" s="178" customFormat="1" ht="20.100000000000001" customHeight="1" thickBot="1">
      <c r="A590" s="176"/>
      <c r="B590" s="176"/>
      <c r="C590" s="176"/>
      <c r="D590" s="176"/>
      <c r="E590" s="176"/>
      <c r="F590" s="176"/>
      <c r="G590" s="176" t="s">
        <v>298</v>
      </c>
      <c r="H590" s="128">
        <v>13.5</v>
      </c>
      <c r="I590" s="176" t="s">
        <v>299</v>
      </c>
      <c r="J590" s="177">
        <v>192.91</v>
      </c>
    </row>
    <row r="591" spans="1:10" s="178" customFormat="1" ht="20.100000000000001" customHeight="1" thickTop="1">
      <c r="A591" s="129"/>
      <c r="B591" s="129"/>
      <c r="C591" s="129"/>
      <c r="D591" s="129"/>
      <c r="E591" s="129"/>
      <c r="F591" s="129"/>
      <c r="G591" s="129"/>
      <c r="H591" s="129"/>
      <c r="I591" s="129"/>
      <c r="J591" s="129"/>
    </row>
    <row r="592" spans="1:10" s="178" customFormat="1" ht="20.100000000000001" customHeight="1">
      <c r="A592" s="180" t="s">
        <v>93</v>
      </c>
      <c r="B592" s="107" t="s">
        <v>8</v>
      </c>
      <c r="C592" s="180" t="s">
        <v>9</v>
      </c>
      <c r="D592" s="180" t="s">
        <v>10</v>
      </c>
      <c r="E592" s="249" t="s">
        <v>11</v>
      </c>
      <c r="F592" s="250"/>
      <c r="G592" s="109" t="s">
        <v>12</v>
      </c>
      <c r="H592" s="107" t="s">
        <v>13</v>
      </c>
      <c r="I592" s="107" t="s">
        <v>14</v>
      </c>
      <c r="J592" s="107" t="s">
        <v>16</v>
      </c>
    </row>
    <row r="593" spans="1:10" s="178" customFormat="1">
      <c r="A593" s="181" t="s">
        <v>279</v>
      </c>
      <c r="B593" s="111" t="s">
        <v>145</v>
      </c>
      <c r="C593" s="181" t="s">
        <v>19</v>
      </c>
      <c r="D593" s="181" t="s">
        <v>146</v>
      </c>
      <c r="E593" s="251" t="s">
        <v>147</v>
      </c>
      <c r="F593" s="252"/>
      <c r="G593" s="113" t="s">
        <v>144</v>
      </c>
      <c r="H593" s="114">
        <v>1</v>
      </c>
      <c r="I593" s="115">
        <v>87.77</v>
      </c>
      <c r="J593" s="115">
        <v>87.77</v>
      </c>
    </row>
    <row r="594" spans="1:10" s="178" customFormat="1" ht="25.5">
      <c r="A594" s="182" t="s">
        <v>280</v>
      </c>
      <c r="B594" s="116" t="s">
        <v>460</v>
      </c>
      <c r="C594" s="182" t="s">
        <v>19</v>
      </c>
      <c r="D594" s="182" t="s">
        <v>413</v>
      </c>
      <c r="E594" s="247" t="s">
        <v>283</v>
      </c>
      <c r="F594" s="248"/>
      <c r="G594" s="117" t="s">
        <v>284</v>
      </c>
      <c r="H594" s="118">
        <v>4.5</v>
      </c>
      <c r="I594" s="119">
        <v>12.88</v>
      </c>
      <c r="J594" s="119">
        <v>57.96</v>
      </c>
    </row>
    <row r="595" spans="1:10" s="178" customFormat="1" ht="25.5">
      <c r="A595" s="182" t="s">
        <v>280</v>
      </c>
      <c r="B595" s="116" t="s">
        <v>476</v>
      </c>
      <c r="C595" s="182" t="s">
        <v>19</v>
      </c>
      <c r="D595" s="182" t="s">
        <v>415</v>
      </c>
      <c r="E595" s="247" t="s">
        <v>283</v>
      </c>
      <c r="F595" s="248"/>
      <c r="G595" s="117" t="s">
        <v>284</v>
      </c>
      <c r="H595" s="118">
        <v>1.65</v>
      </c>
      <c r="I595" s="119">
        <v>17.79</v>
      </c>
      <c r="J595" s="119">
        <v>29.35</v>
      </c>
    </row>
    <row r="596" spans="1:10" s="178" customFormat="1" ht="25.5">
      <c r="A596" s="182" t="s">
        <v>280</v>
      </c>
      <c r="B596" s="116" t="s">
        <v>477</v>
      </c>
      <c r="C596" s="182" t="s">
        <v>19</v>
      </c>
      <c r="D596" s="182" t="s">
        <v>478</v>
      </c>
      <c r="E596" s="247" t="s">
        <v>463</v>
      </c>
      <c r="F596" s="248"/>
      <c r="G596" s="117" t="s">
        <v>464</v>
      </c>
      <c r="H596" s="118">
        <v>0.3</v>
      </c>
      <c r="I596" s="119">
        <v>1.55</v>
      </c>
      <c r="J596" s="119">
        <v>0.46</v>
      </c>
    </row>
    <row r="597" spans="1:10" s="178" customFormat="1" ht="20.100000000000001" customHeight="1">
      <c r="A597" s="179"/>
      <c r="B597" s="179"/>
      <c r="C597" s="179"/>
      <c r="D597" s="179"/>
      <c r="E597" s="179" t="s">
        <v>293</v>
      </c>
      <c r="F597" s="185">
        <v>65.099999999999994</v>
      </c>
      <c r="G597" s="179" t="s">
        <v>294</v>
      </c>
      <c r="H597" s="185">
        <v>1E-14</v>
      </c>
      <c r="I597" s="179" t="s">
        <v>295</v>
      </c>
      <c r="J597" s="185">
        <v>65.099999999999994</v>
      </c>
    </row>
    <row r="598" spans="1:10" s="178" customFormat="1" ht="20.100000000000001" customHeight="1">
      <c r="A598" s="179"/>
      <c r="B598" s="179"/>
      <c r="C598" s="179"/>
      <c r="D598" s="179"/>
      <c r="E598" s="179" t="s">
        <v>296</v>
      </c>
      <c r="F598" s="185">
        <v>23.54</v>
      </c>
      <c r="G598" s="179"/>
      <c r="H598" s="246" t="s">
        <v>297</v>
      </c>
      <c r="I598" s="246"/>
      <c r="J598" s="185">
        <v>111.31</v>
      </c>
    </row>
    <row r="599" spans="1:10" s="178" customFormat="1" ht="20.100000000000001" customHeight="1" thickBot="1">
      <c r="A599" s="176"/>
      <c r="B599" s="176"/>
      <c r="C599" s="176"/>
      <c r="D599" s="176"/>
      <c r="E599" s="176"/>
      <c r="F599" s="176"/>
      <c r="G599" s="176" t="s">
        <v>298</v>
      </c>
      <c r="H599" s="128">
        <v>0.9</v>
      </c>
      <c r="I599" s="176" t="s">
        <v>299</v>
      </c>
      <c r="J599" s="177">
        <v>100.17</v>
      </c>
    </row>
    <row r="600" spans="1:10" s="178" customFormat="1" ht="20.100000000000001" customHeight="1" thickTop="1">
      <c r="A600" s="129"/>
      <c r="B600" s="129"/>
      <c r="C600" s="129"/>
      <c r="D600" s="129"/>
      <c r="E600" s="129"/>
      <c r="F600" s="129"/>
      <c r="G600" s="129"/>
      <c r="H600" s="129"/>
      <c r="I600" s="129"/>
      <c r="J600" s="129"/>
    </row>
    <row r="601" spans="1:10" s="178" customFormat="1" ht="20.100000000000001" customHeight="1">
      <c r="A601" s="180" t="s">
        <v>94</v>
      </c>
      <c r="B601" s="107" t="s">
        <v>8</v>
      </c>
      <c r="C601" s="180" t="s">
        <v>9</v>
      </c>
      <c r="D601" s="180" t="s">
        <v>10</v>
      </c>
      <c r="E601" s="249" t="s">
        <v>11</v>
      </c>
      <c r="F601" s="250"/>
      <c r="G601" s="109" t="s">
        <v>12</v>
      </c>
      <c r="H601" s="107" t="s">
        <v>13</v>
      </c>
      <c r="I601" s="107" t="s">
        <v>14</v>
      </c>
      <c r="J601" s="107" t="s">
        <v>16</v>
      </c>
    </row>
    <row r="602" spans="1:10" s="178" customFormat="1" ht="20.100000000000001" customHeight="1">
      <c r="A602" s="181" t="s">
        <v>279</v>
      </c>
      <c r="B602" s="111" t="s">
        <v>479</v>
      </c>
      <c r="C602" s="181" t="s">
        <v>19</v>
      </c>
      <c r="D602" s="181" t="s">
        <v>480</v>
      </c>
      <c r="E602" s="251" t="s">
        <v>147</v>
      </c>
      <c r="F602" s="252"/>
      <c r="G602" s="113" t="s">
        <v>144</v>
      </c>
      <c r="H602" s="114">
        <v>1</v>
      </c>
      <c r="I602" s="115">
        <v>248.68</v>
      </c>
      <c r="J602" s="115">
        <v>248.68</v>
      </c>
    </row>
    <row r="603" spans="1:10" s="178" customFormat="1" ht="25.5">
      <c r="A603" s="182" t="s">
        <v>280</v>
      </c>
      <c r="B603" s="116" t="s">
        <v>460</v>
      </c>
      <c r="C603" s="182" t="s">
        <v>19</v>
      </c>
      <c r="D603" s="182" t="s">
        <v>413</v>
      </c>
      <c r="E603" s="247" t="s">
        <v>283</v>
      </c>
      <c r="F603" s="248"/>
      <c r="G603" s="117" t="s">
        <v>284</v>
      </c>
      <c r="H603" s="118">
        <v>2.33</v>
      </c>
      <c r="I603" s="119">
        <v>12.88</v>
      </c>
      <c r="J603" s="119">
        <v>30.01</v>
      </c>
    </row>
    <row r="604" spans="1:10" s="178" customFormat="1" ht="25.5">
      <c r="A604" s="182" t="s">
        <v>280</v>
      </c>
      <c r="B604" s="116" t="s">
        <v>481</v>
      </c>
      <c r="C604" s="182" t="s">
        <v>19</v>
      </c>
      <c r="D604" s="182" t="s">
        <v>482</v>
      </c>
      <c r="E604" s="247" t="s">
        <v>283</v>
      </c>
      <c r="F604" s="248"/>
      <c r="G604" s="117" t="s">
        <v>284</v>
      </c>
      <c r="H604" s="118">
        <v>1.47</v>
      </c>
      <c r="I604" s="119">
        <v>15.55</v>
      </c>
      <c r="J604" s="119">
        <v>22.85</v>
      </c>
    </row>
    <row r="605" spans="1:10" s="178" customFormat="1" ht="38.25">
      <c r="A605" s="182" t="s">
        <v>280</v>
      </c>
      <c r="B605" s="116" t="s">
        <v>483</v>
      </c>
      <c r="C605" s="182" t="s">
        <v>19</v>
      </c>
      <c r="D605" s="182" t="s">
        <v>484</v>
      </c>
      <c r="E605" s="247" t="s">
        <v>463</v>
      </c>
      <c r="F605" s="248"/>
      <c r="G605" s="117" t="s">
        <v>464</v>
      </c>
      <c r="H605" s="118">
        <v>0.76</v>
      </c>
      <c r="I605" s="119">
        <v>1.45</v>
      </c>
      <c r="J605" s="119">
        <v>1.1000000000000001</v>
      </c>
    </row>
    <row r="606" spans="1:10" s="178" customFormat="1" ht="38.25">
      <c r="A606" s="182" t="s">
        <v>280</v>
      </c>
      <c r="B606" s="116" t="s">
        <v>485</v>
      </c>
      <c r="C606" s="182" t="s">
        <v>19</v>
      </c>
      <c r="D606" s="182" t="s">
        <v>486</v>
      </c>
      <c r="E606" s="247" t="s">
        <v>463</v>
      </c>
      <c r="F606" s="248"/>
      <c r="G606" s="117" t="s">
        <v>467</v>
      </c>
      <c r="H606" s="118">
        <v>0.71</v>
      </c>
      <c r="I606" s="119">
        <v>0.22</v>
      </c>
      <c r="J606" s="119">
        <v>0.15</v>
      </c>
    </row>
    <row r="607" spans="1:10" s="178" customFormat="1" ht="25.5">
      <c r="A607" s="183" t="s">
        <v>287</v>
      </c>
      <c r="B607" s="120" t="s">
        <v>487</v>
      </c>
      <c r="C607" s="183" t="s">
        <v>19</v>
      </c>
      <c r="D607" s="183" t="s">
        <v>488</v>
      </c>
      <c r="E607" s="253" t="s">
        <v>290</v>
      </c>
      <c r="F607" s="254"/>
      <c r="G607" s="122" t="s">
        <v>144</v>
      </c>
      <c r="H607" s="123">
        <v>0.83599999999999997</v>
      </c>
      <c r="I607" s="124">
        <v>63.33</v>
      </c>
      <c r="J607" s="124">
        <v>52.94</v>
      </c>
    </row>
    <row r="608" spans="1:10" s="178" customFormat="1">
      <c r="A608" s="183" t="s">
        <v>287</v>
      </c>
      <c r="B608" s="120" t="s">
        <v>489</v>
      </c>
      <c r="C608" s="183" t="s">
        <v>19</v>
      </c>
      <c r="D608" s="183" t="s">
        <v>490</v>
      </c>
      <c r="E608" s="253" t="s">
        <v>290</v>
      </c>
      <c r="F608" s="254"/>
      <c r="G608" s="122" t="s">
        <v>491</v>
      </c>
      <c r="H608" s="123">
        <v>273.06</v>
      </c>
      <c r="I608" s="124">
        <v>0.38</v>
      </c>
      <c r="J608" s="124">
        <v>103.76</v>
      </c>
    </row>
    <row r="609" spans="1:10" s="178" customFormat="1" ht="25.5">
      <c r="A609" s="183" t="s">
        <v>287</v>
      </c>
      <c r="B609" s="120" t="s">
        <v>492</v>
      </c>
      <c r="C609" s="183" t="s">
        <v>19</v>
      </c>
      <c r="D609" s="183" t="s">
        <v>493</v>
      </c>
      <c r="E609" s="253" t="s">
        <v>290</v>
      </c>
      <c r="F609" s="254"/>
      <c r="G609" s="122" t="s">
        <v>144</v>
      </c>
      <c r="H609" s="123">
        <v>0.57899999999999996</v>
      </c>
      <c r="I609" s="124">
        <v>65.41</v>
      </c>
      <c r="J609" s="124">
        <v>37.869999999999997</v>
      </c>
    </row>
    <row r="610" spans="1:10" s="178" customFormat="1" ht="20.100000000000001" customHeight="1">
      <c r="A610" s="179"/>
      <c r="B610" s="179"/>
      <c r="C610" s="179"/>
      <c r="D610" s="179"/>
      <c r="E610" s="179" t="s">
        <v>293</v>
      </c>
      <c r="F610" s="185">
        <v>39.770000000000003</v>
      </c>
      <c r="G610" s="179" t="s">
        <v>294</v>
      </c>
      <c r="H610" s="185">
        <v>0</v>
      </c>
      <c r="I610" s="179" t="s">
        <v>295</v>
      </c>
      <c r="J610" s="185">
        <v>39.770000000000003</v>
      </c>
    </row>
    <row r="611" spans="1:10" s="178" customFormat="1" ht="20.100000000000001" customHeight="1">
      <c r="A611" s="179"/>
      <c r="B611" s="179"/>
      <c r="C611" s="179"/>
      <c r="D611" s="179"/>
      <c r="E611" s="179" t="s">
        <v>296</v>
      </c>
      <c r="F611" s="185">
        <v>66.72</v>
      </c>
      <c r="G611" s="179"/>
      <c r="H611" s="246" t="s">
        <v>297</v>
      </c>
      <c r="I611" s="246"/>
      <c r="J611" s="185">
        <v>315.39999999999998</v>
      </c>
    </row>
    <row r="612" spans="1:10" s="178" customFormat="1" ht="15" thickBot="1">
      <c r="A612" s="176"/>
      <c r="B612" s="176"/>
      <c r="C612" s="176"/>
      <c r="D612" s="176"/>
      <c r="E612" s="176"/>
      <c r="F612" s="176"/>
      <c r="G612" s="176" t="s">
        <v>298</v>
      </c>
      <c r="H612" s="128">
        <v>0.9</v>
      </c>
      <c r="I612" s="176" t="s">
        <v>299</v>
      </c>
      <c r="J612" s="177">
        <v>283.86</v>
      </c>
    </row>
    <row r="613" spans="1:10" s="178" customFormat="1" ht="20.100000000000001" customHeight="1" thickTop="1">
      <c r="A613" s="129"/>
      <c r="B613" s="129"/>
      <c r="C613" s="129"/>
      <c r="D613" s="129"/>
      <c r="E613" s="129"/>
      <c r="F613" s="129"/>
      <c r="G613" s="129"/>
      <c r="H613" s="129"/>
      <c r="I613" s="129"/>
      <c r="J613" s="129"/>
    </row>
    <row r="614" spans="1:10" s="178" customFormat="1" ht="20.100000000000001" customHeight="1">
      <c r="A614" s="180" t="s">
        <v>95</v>
      </c>
      <c r="B614" s="107" t="s">
        <v>8</v>
      </c>
      <c r="C614" s="180" t="s">
        <v>9</v>
      </c>
      <c r="D614" s="180" t="s">
        <v>10</v>
      </c>
      <c r="E614" s="249" t="s">
        <v>11</v>
      </c>
      <c r="F614" s="250"/>
      <c r="G614" s="109" t="s">
        <v>12</v>
      </c>
      <c r="H614" s="107" t="s">
        <v>13</v>
      </c>
      <c r="I614" s="107" t="s">
        <v>14</v>
      </c>
      <c r="J614" s="107" t="s">
        <v>16</v>
      </c>
    </row>
    <row r="615" spans="1:10" s="178" customFormat="1" ht="20.100000000000001" customHeight="1">
      <c r="A615" s="181" t="s">
        <v>279</v>
      </c>
      <c r="B615" s="111" t="s">
        <v>149</v>
      </c>
      <c r="C615" s="181" t="s">
        <v>58</v>
      </c>
      <c r="D615" s="181" t="s">
        <v>150</v>
      </c>
      <c r="E615" s="251" t="s">
        <v>60</v>
      </c>
      <c r="F615" s="252"/>
      <c r="G615" s="113" t="s">
        <v>144</v>
      </c>
      <c r="H615" s="114">
        <v>1</v>
      </c>
      <c r="I615" s="115">
        <v>32.14</v>
      </c>
      <c r="J615" s="115">
        <v>32.14</v>
      </c>
    </row>
    <row r="616" spans="1:10" s="178" customFormat="1" ht="25.5">
      <c r="A616" s="182" t="s">
        <v>280</v>
      </c>
      <c r="B616" s="116" t="s">
        <v>412</v>
      </c>
      <c r="C616" s="182" t="s">
        <v>58</v>
      </c>
      <c r="D616" s="182" t="s">
        <v>413</v>
      </c>
      <c r="E616" s="247" t="s">
        <v>60</v>
      </c>
      <c r="F616" s="248"/>
      <c r="G616" s="117" t="s">
        <v>284</v>
      </c>
      <c r="H616" s="118">
        <v>1.5</v>
      </c>
      <c r="I616" s="119">
        <v>11.99</v>
      </c>
      <c r="J616" s="119">
        <v>17.98</v>
      </c>
    </row>
    <row r="617" spans="1:10" s="178" customFormat="1" ht="20.100000000000001" customHeight="1">
      <c r="A617" s="183" t="s">
        <v>287</v>
      </c>
      <c r="B617" s="120" t="s">
        <v>494</v>
      </c>
      <c r="C617" s="183" t="s">
        <v>58</v>
      </c>
      <c r="D617" s="183" t="s">
        <v>495</v>
      </c>
      <c r="E617" s="253" t="s">
        <v>429</v>
      </c>
      <c r="F617" s="254"/>
      <c r="G617" s="122" t="s">
        <v>284</v>
      </c>
      <c r="H617" s="123">
        <v>6</v>
      </c>
      <c r="I617" s="124">
        <v>2.36</v>
      </c>
      <c r="J617" s="124">
        <v>14.16</v>
      </c>
    </row>
    <row r="618" spans="1:10" s="178" customFormat="1" ht="20.100000000000001" customHeight="1">
      <c r="A618" s="179"/>
      <c r="B618" s="179"/>
      <c r="C618" s="179"/>
      <c r="D618" s="179"/>
      <c r="E618" s="179" t="s">
        <v>293</v>
      </c>
      <c r="F618" s="185">
        <v>13.3</v>
      </c>
      <c r="G618" s="179" t="s">
        <v>294</v>
      </c>
      <c r="H618" s="185">
        <v>0</v>
      </c>
      <c r="I618" s="179" t="s">
        <v>295</v>
      </c>
      <c r="J618" s="185">
        <v>13.3</v>
      </c>
    </row>
    <row r="619" spans="1:10" s="178" customFormat="1" ht="20.100000000000001" customHeight="1">
      <c r="A619" s="179"/>
      <c r="B619" s="179"/>
      <c r="C619" s="179"/>
      <c r="D619" s="179"/>
      <c r="E619" s="179" t="s">
        <v>296</v>
      </c>
      <c r="F619" s="185">
        <v>8.6199999999999992</v>
      </c>
      <c r="G619" s="179"/>
      <c r="H619" s="246" t="s">
        <v>297</v>
      </c>
      <c r="I619" s="246"/>
      <c r="J619" s="185">
        <v>40.76</v>
      </c>
    </row>
    <row r="620" spans="1:10" s="178" customFormat="1" ht="20.100000000000001" customHeight="1" thickBot="1">
      <c r="A620" s="176"/>
      <c r="B620" s="176"/>
      <c r="C620" s="176"/>
      <c r="D620" s="176"/>
      <c r="E620" s="176"/>
      <c r="F620" s="176"/>
      <c r="G620" s="176" t="s">
        <v>298</v>
      </c>
      <c r="H620" s="128">
        <v>0.12</v>
      </c>
      <c r="I620" s="176" t="s">
        <v>299</v>
      </c>
      <c r="J620" s="177">
        <v>4.8899999999999997</v>
      </c>
    </row>
    <row r="621" spans="1:10" s="178" customFormat="1" ht="20.100000000000001" customHeight="1" thickTop="1">
      <c r="A621" s="129"/>
      <c r="B621" s="129"/>
      <c r="C621" s="129"/>
      <c r="D621" s="129"/>
      <c r="E621" s="129"/>
      <c r="F621" s="129"/>
      <c r="G621" s="129"/>
      <c r="H621" s="129"/>
      <c r="I621" s="129"/>
      <c r="J621" s="129"/>
    </row>
    <row r="622" spans="1:10" s="178" customFormat="1" ht="20.100000000000001" customHeight="1">
      <c r="A622" s="180" t="s">
        <v>96</v>
      </c>
      <c r="B622" s="107" t="s">
        <v>8</v>
      </c>
      <c r="C622" s="180" t="s">
        <v>9</v>
      </c>
      <c r="D622" s="180" t="s">
        <v>10</v>
      </c>
      <c r="E622" s="249" t="s">
        <v>11</v>
      </c>
      <c r="F622" s="250"/>
      <c r="G622" s="109" t="s">
        <v>12</v>
      </c>
      <c r="H622" s="107" t="s">
        <v>13</v>
      </c>
      <c r="I622" s="107" t="s">
        <v>14</v>
      </c>
      <c r="J622" s="107" t="s">
        <v>16</v>
      </c>
    </row>
    <row r="623" spans="1:10" s="178" customFormat="1" ht="20.100000000000001" customHeight="1">
      <c r="A623" s="181" t="s">
        <v>279</v>
      </c>
      <c r="B623" s="111" t="s">
        <v>151</v>
      </c>
      <c r="C623" s="181" t="s">
        <v>19</v>
      </c>
      <c r="D623" s="181" t="s">
        <v>152</v>
      </c>
      <c r="E623" s="251" t="s">
        <v>20</v>
      </c>
      <c r="F623" s="252"/>
      <c r="G623" s="113" t="s">
        <v>21</v>
      </c>
      <c r="H623" s="114">
        <v>1</v>
      </c>
      <c r="I623" s="115">
        <v>12.67</v>
      </c>
      <c r="J623" s="115">
        <v>12.67</v>
      </c>
    </row>
    <row r="624" spans="1:10" s="178" customFormat="1" ht="25.5">
      <c r="A624" s="182" t="s">
        <v>280</v>
      </c>
      <c r="B624" s="116" t="s">
        <v>281</v>
      </c>
      <c r="C624" s="182" t="s">
        <v>19</v>
      </c>
      <c r="D624" s="182" t="s">
        <v>282</v>
      </c>
      <c r="E624" s="247" t="s">
        <v>283</v>
      </c>
      <c r="F624" s="248"/>
      <c r="G624" s="117" t="s">
        <v>284</v>
      </c>
      <c r="H624" s="118">
        <v>0.3</v>
      </c>
      <c r="I624" s="119">
        <v>17.97</v>
      </c>
      <c r="J624" s="119">
        <v>5.39</v>
      </c>
    </row>
    <row r="625" spans="1:10" s="178" customFormat="1" ht="25.5">
      <c r="A625" s="182" t="s">
        <v>280</v>
      </c>
      <c r="B625" s="116" t="s">
        <v>285</v>
      </c>
      <c r="C625" s="182" t="s">
        <v>19</v>
      </c>
      <c r="D625" s="182" t="s">
        <v>286</v>
      </c>
      <c r="E625" s="247" t="s">
        <v>283</v>
      </c>
      <c r="F625" s="248"/>
      <c r="G625" s="117" t="s">
        <v>284</v>
      </c>
      <c r="H625" s="118">
        <v>0.3</v>
      </c>
      <c r="I625" s="119">
        <v>13.69</v>
      </c>
      <c r="J625" s="119">
        <v>4.0999999999999996</v>
      </c>
    </row>
    <row r="626" spans="1:10" s="178" customFormat="1" ht="20.100000000000001" customHeight="1">
      <c r="A626" s="183" t="s">
        <v>287</v>
      </c>
      <c r="B626" s="120" t="s">
        <v>496</v>
      </c>
      <c r="C626" s="183" t="s">
        <v>19</v>
      </c>
      <c r="D626" s="183" t="s">
        <v>497</v>
      </c>
      <c r="E626" s="253" t="s">
        <v>290</v>
      </c>
      <c r="F626" s="254"/>
      <c r="G626" s="122" t="s">
        <v>21</v>
      </c>
      <c r="H626" s="123">
        <v>1</v>
      </c>
      <c r="I626" s="124">
        <v>3.18</v>
      </c>
      <c r="J626" s="124">
        <v>3.18</v>
      </c>
    </row>
    <row r="627" spans="1:10" s="178" customFormat="1" ht="20.100000000000001" customHeight="1">
      <c r="A627" s="179"/>
      <c r="B627" s="179"/>
      <c r="C627" s="179"/>
      <c r="D627" s="179"/>
      <c r="E627" s="179" t="s">
        <v>293</v>
      </c>
      <c r="F627" s="185">
        <v>7.32</v>
      </c>
      <c r="G627" s="179" t="s">
        <v>294</v>
      </c>
      <c r="H627" s="185">
        <v>0</v>
      </c>
      <c r="I627" s="179" t="s">
        <v>295</v>
      </c>
      <c r="J627" s="185">
        <v>7.32</v>
      </c>
    </row>
    <row r="628" spans="1:10" s="178" customFormat="1" ht="20.100000000000001" customHeight="1">
      <c r="A628" s="179"/>
      <c r="B628" s="179"/>
      <c r="C628" s="179"/>
      <c r="D628" s="179"/>
      <c r="E628" s="179" t="s">
        <v>296</v>
      </c>
      <c r="F628" s="185">
        <v>3.39</v>
      </c>
      <c r="G628" s="179"/>
      <c r="H628" s="246" t="s">
        <v>297</v>
      </c>
      <c r="I628" s="246"/>
      <c r="J628" s="185">
        <v>16.059999999999999</v>
      </c>
    </row>
    <row r="629" spans="1:10" s="178" customFormat="1" ht="20.100000000000001" customHeight="1" thickBot="1">
      <c r="A629" s="176"/>
      <c r="B629" s="176"/>
      <c r="C629" s="176"/>
      <c r="D629" s="176"/>
      <c r="E629" s="176"/>
      <c r="F629" s="176"/>
      <c r="G629" s="176" t="s">
        <v>298</v>
      </c>
      <c r="H629" s="128">
        <v>20</v>
      </c>
      <c r="I629" s="176" t="s">
        <v>299</v>
      </c>
      <c r="J629" s="177">
        <v>321.2</v>
      </c>
    </row>
    <row r="630" spans="1:10" s="178" customFormat="1" ht="20.100000000000001" customHeight="1" thickTop="1">
      <c r="A630" s="129"/>
      <c r="B630" s="129"/>
      <c r="C630" s="129"/>
      <c r="D630" s="129"/>
      <c r="E630" s="129"/>
      <c r="F630" s="129"/>
      <c r="G630" s="129"/>
      <c r="H630" s="129"/>
      <c r="I630" s="129"/>
      <c r="J630" s="129"/>
    </row>
    <row r="631" spans="1:10" s="178" customFormat="1" ht="20.100000000000001" customHeight="1">
      <c r="A631" s="180" t="s">
        <v>97</v>
      </c>
      <c r="B631" s="107" t="s">
        <v>8</v>
      </c>
      <c r="C631" s="180" t="s">
        <v>9</v>
      </c>
      <c r="D631" s="180" t="s">
        <v>10</v>
      </c>
      <c r="E631" s="249" t="s">
        <v>11</v>
      </c>
      <c r="F631" s="250"/>
      <c r="G631" s="109" t="s">
        <v>12</v>
      </c>
      <c r="H631" s="107" t="s">
        <v>13</v>
      </c>
      <c r="I631" s="107" t="s">
        <v>14</v>
      </c>
      <c r="J631" s="107" t="s">
        <v>16</v>
      </c>
    </row>
    <row r="632" spans="1:10" s="178" customFormat="1" ht="25.5">
      <c r="A632" s="181" t="s">
        <v>279</v>
      </c>
      <c r="B632" s="111" t="s">
        <v>153</v>
      </c>
      <c r="C632" s="181" t="s">
        <v>19</v>
      </c>
      <c r="D632" s="181" t="s">
        <v>154</v>
      </c>
      <c r="E632" s="251" t="s">
        <v>20</v>
      </c>
      <c r="F632" s="252"/>
      <c r="G632" s="113" t="s">
        <v>21</v>
      </c>
      <c r="H632" s="114">
        <v>1</v>
      </c>
      <c r="I632" s="115">
        <v>12.73</v>
      </c>
      <c r="J632" s="115">
        <v>12.73</v>
      </c>
    </row>
    <row r="633" spans="1:10" s="178" customFormat="1" ht="25.5">
      <c r="A633" s="182" t="s">
        <v>280</v>
      </c>
      <c r="B633" s="116" t="s">
        <v>281</v>
      </c>
      <c r="C633" s="182" t="s">
        <v>19</v>
      </c>
      <c r="D633" s="182" t="s">
        <v>282</v>
      </c>
      <c r="E633" s="247" t="s">
        <v>283</v>
      </c>
      <c r="F633" s="248"/>
      <c r="G633" s="117" t="s">
        <v>284</v>
      </c>
      <c r="H633" s="118">
        <v>0.3</v>
      </c>
      <c r="I633" s="119">
        <v>17.97</v>
      </c>
      <c r="J633" s="119">
        <v>5.39</v>
      </c>
    </row>
    <row r="634" spans="1:10" s="178" customFormat="1" ht="25.5">
      <c r="A634" s="182" t="s">
        <v>280</v>
      </c>
      <c r="B634" s="116" t="s">
        <v>285</v>
      </c>
      <c r="C634" s="182" t="s">
        <v>19</v>
      </c>
      <c r="D634" s="182" t="s">
        <v>286</v>
      </c>
      <c r="E634" s="247" t="s">
        <v>283</v>
      </c>
      <c r="F634" s="248"/>
      <c r="G634" s="117" t="s">
        <v>284</v>
      </c>
      <c r="H634" s="118">
        <v>0.3</v>
      </c>
      <c r="I634" s="119">
        <v>13.69</v>
      </c>
      <c r="J634" s="119">
        <v>4.0999999999999996</v>
      </c>
    </row>
    <row r="635" spans="1:10" s="178" customFormat="1" ht="25.5">
      <c r="A635" s="183" t="s">
        <v>287</v>
      </c>
      <c r="B635" s="120" t="s">
        <v>498</v>
      </c>
      <c r="C635" s="183" t="s">
        <v>19</v>
      </c>
      <c r="D635" s="183" t="s">
        <v>499</v>
      </c>
      <c r="E635" s="253" t="s">
        <v>290</v>
      </c>
      <c r="F635" s="254"/>
      <c r="G635" s="122" t="s">
        <v>21</v>
      </c>
      <c r="H635" s="123">
        <v>1</v>
      </c>
      <c r="I635" s="124">
        <v>3.24</v>
      </c>
      <c r="J635" s="124">
        <v>3.24</v>
      </c>
    </row>
    <row r="636" spans="1:10" s="178" customFormat="1" ht="20.100000000000001" customHeight="1">
      <c r="A636" s="179"/>
      <c r="B636" s="179"/>
      <c r="C636" s="179"/>
      <c r="D636" s="179"/>
      <c r="E636" s="179" t="s">
        <v>293</v>
      </c>
      <c r="F636" s="185">
        <v>7.32</v>
      </c>
      <c r="G636" s="179" t="s">
        <v>294</v>
      </c>
      <c r="H636" s="185">
        <v>0</v>
      </c>
      <c r="I636" s="179" t="s">
        <v>295</v>
      </c>
      <c r="J636" s="185">
        <v>7.32</v>
      </c>
    </row>
    <row r="637" spans="1:10" s="178" customFormat="1" ht="20.100000000000001" customHeight="1">
      <c r="A637" s="179"/>
      <c r="B637" s="179"/>
      <c r="C637" s="179"/>
      <c r="D637" s="179"/>
      <c r="E637" s="179" t="s">
        <v>296</v>
      </c>
      <c r="F637" s="185">
        <v>3.41</v>
      </c>
      <c r="G637" s="179"/>
      <c r="H637" s="246" t="s">
        <v>297</v>
      </c>
      <c r="I637" s="246"/>
      <c r="J637" s="185">
        <v>16.14</v>
      </c>
    </row>
    <row r="638" spans="1:10" s="178" customFormat="1" ht="20.100000000000001" customHeight="1" thickBot="1">
      <c r="A638" s="176"/>
      <c r="B638" s="176"/>
      <c r="C638" s="176"/>
      <c r="D638" s="176"/>
      <c r="E638" s="176"/>
      <c r="F638" s="176"/>
      <c r="G638" s="176" t="s">
        <v>298</v>
      </c>
      <c r="H638" s="128">
        <v>60</v>
      </c>
      <c r="I638" s="176" t="s">
        <v>299</v>
      </c>
      <c r="J638" s="177">
        <v>968.4</v>
      </c>
    </row>
    <row r="639" spans="1:10" s="178" customFormat="1" ht="20.100000000000001" customHeight="1" thickTop="1">
      <c r="A639" s="129"/>
      <c r="B639" s="129"/>
      <c r="C639" s="129"/>
      <c r="D639" s="129"/>
      <c r="E639" s="129"/>
      <c r="F639" s="129"/>
      <c r="G639" s="129"/>
      <c r="H639" s="129"/>
      <c r="I639" s="129"/>
      <c r="J639" s="129"/>
    </row>
    <row r="640" spans="1:10" s="178" customFormat="1" ht="20.100000000000001" customHeight="1">
      <c r="A640" s="180" t="s">
        <v>500</v>
      </c>
      <c r="B640" s="107" t="s">
        <v>8</v>
      </c>
      <c r="C640" s="180" t="s">
        <v>9</v>
      </c>
      <c r="D640" s="180" t="s">
        <v>10</v>
      </c>
      <c r="E640" s="249" t="s">
        <v>11</v>
      </c>
      <c r="F640" s="250"/>
      <c r="G640" s="109" t="s">
        <v>12</v>
      </c>
      <c r="H640" s="107" t="s">
        <v>13</v>
      </c>
      <c r="I640" s="107" t="s">
        <v>14</v>
      </c>
      <c r="J640" s="107" t="s">
        <v>16</v>
      </c>
    </row>
    <row r="641" spans="1:10" s="178" customFormat="1" ht="38.25">
      <c r="A641" s="181" t="s">
        <v>279</v>
      </c>
      <c r="B641" s="111" t="s">
        <v>155</v>
      </c>
      <c r="C641" s="181" t="s">
        <v>32</v>
      </c>
      <c r="D641" s="181" t="s">
        <v>515</v>
      </c>
      <c r="E641" s="251" t="s">
        <v>20</v>
      </c>
      <c r="F641" s="252"/>
      <c r="G641" s="113" t="s">
        <v>21</v>
      </c>
      <c r="H641" s="114">
        <v>1</v>
      </c>
      <c r="I641" s="115">
        <v>5.36</v>
      </c>
      <c r="J641" s="115">
        <v>5.36</v>
      </c>
    </row>
    <row r="642" spans="1:10" s="178" customFormat="1" ht="25.5">
      <c r="A642" s="182" t="s">
        <v>280</v>
      </c>
      <c r="B642" s="116" t="s">
        <v>285</v>
      </c>
      <c r="C642" s="182" t="s">
        <v>19</v>
      </c>
      <c r="D642" s="182" t="s">
        <v>286</v>
      </c>
      <c r="E642" s="247" t="s">
        <v>283</v>
      </c>
      <c r="F642" s="248"/>
      <c r="G642" s="117" t="s">
        <v>284</v>
      </c>
      <c r="H642" s="118">
        <v>0.1</v>
      </c>
      <c r="I642" s="119">
        <v>13.69</v>
      </c>
      <c r="J642" s="119">
        <v>1.36</v>
      </c>
    </row>
    <row r="643" spans="1:10" s="178" customFormat="1" ht="25.5">
      <c r="A643" s="182" t="s">
        <v>280</v>
      </c>
      <c r="B643" s="116" t="s">
        <v>281</v>
      </c>
      <c r="C643" s="182" t="s">
        <v>19</v>
      </c>
      <c r="D643" s="182" t="s">
        <v>282</v>
      </c>
      <c r="E643" s="247" t="s">
        <v>283</v>
      </c>
      <c r="F643" s="248"/>
      <c r="G643" s="117" t="s">
        <v>284</v>
      </c>
      <c r="H643" s="118">
        <v>0.1</v>
      </c>
      <c r="I643" s="119">
        <v>17.97</v>
      </c>
      <c r="J643" s="119">
        <v>1.79</v>
      </c>
    </row>
    <row r="644" spans="1:10" s="178" customFormat="1" ht="20.100000000000001" customHeight="1">
      <c r="A644" s="183" t="s">
        <v>287</v>
      </c>
      <c r="B644" s="120" t="s">
        <v>501</v>
      </c>
      <c r="C644" s="183" t="s">
        <v>19</v>
      </c>
      <c r="D644" s="183" t="s">
        <v>502</v>
      </c>
      <c r="E644" s="253" t="s">
        <v>290</v>
      </c>
      <c r="F644" s="254"/>
      <c r="G644" s="122" t="s">
        <v>21</v>
      </c>
      <c r="H644" s="123">
        <v>1</v>
      </c>
      <c r="I644" s="124">
        <v>2.21</v>
      </c>
      <c r="J644" s="124">
        <v>2.21</v>
      </c>
    </row>
    <row r="645" spans="1:10" s="178" customFormat="1" ht="20.100000000000001" customHeight="1">
      <c r="A645" s="179"/>
      <c r="B645" s="179"/>
      <c r="C645" s="179"/>
      <c r="D645" s="179"/>
      <c r="E645" s="179" t="s">
        <v>293</v>
      </c>
      <c r="F645" s="185">
        <v>2.4300000000000002</v>
      </c>
      <c r="G645" s="179" t="s">
        <v>294</v>
      </c>
      <c r="H645" s="185">
        <v>0</v>
      </c>
      <c r="I645" s="179" t="s">
        <v>295</v>
      </c>
      <c r="J645" s="185">
        <v>2.4300000000000002</v>
      </c>
    </row>
    <row r="646" spans="1:10" s="178" customFormat="1" ht="20.100000000000001" customHeight="1">
      <c r="A646" s="179"/>
      <c r="B646" s="179"/>
      <c r="C646" s="179"/>
      <c r="D646" s="179"/>
      <c r="E646" s="179" t="s">
        <v>296</v>
      </c>
      <c r="F646" s="185">
        <v>1.43</v>
      </c>
      <c r="G646" s="179"/>
      <c r="H646" s="246" t="s">
        <v>297</v>
      </c>
      <c r="I646" s="246"/>
      <c r="J646" s="185">
        <v>6.79</v>
      </c>
    </row>
    <row r="647" spans="1:10" s="178" customFormat="1" ht="20.100000000000001" customHeight="1" thickBot="1">
      <c r="A647" s="176"/>
      <c r="B647" s="176"/>
      <c r="C647" s="176"/>
      <c r="D647" s="176"/>
      <c r="E647" s="176"/>
      <c r="F647" s="176"/>
      <c r="G647" s="176" t="s">
        <v>298</v>
      </c>
      <c r="H647" s="128">
        <v>80</v>
      </c>
      <c r="I647" s="176" t="s">
        <v>299</v>
      </c>
      <c r="J647" s="177">
        <v>543.20000000000005</v>
      </c>
    </row>
    <row r="648" spans="1:10" s="178" customFormat="1" ht="20.100000000000001" customHeight="1" thickTop="1">
      <c r="A648" s="129"/>
      <c r="B648" s="129"/>
      <c r="C648" s="129"/>
      <c r="D648" s="129"/>
      <c r="E648" s="129"/>
      <c r="F648" s="129"/>
      <c r="G648" s="129"/>
      <c r="H648" s="129"/>
      <c r="I648" s="129"/>
      <c r="J648" s="129"/>
    </row>
    <row r="649" spans="1:10" s="178" customFormat="1" ht="20.100000000000001" customHeight="1">
      <c r="A649" s="184" t="s">
        <v>623</v>
      </c>
      <c r="B649" s="184"/>
      <c r="C649" s="184"/>
      <c r="D649" s="184" t="s">
        <v>754</v>
      </c>
      <c r="E649" s="184"/>
      <c r="F649" s="255"/>
      <c r="G649" s="256"/>
      <c r="H649" s="104"/>
      <c r="I649" s="184"/>
      <c r="J649" s="105">
        <f>'Orçamento Sintético'!J75</f>
        <v>21150.870121377095</v>
      </c>
    </row>
    <row r="650" spans="1:10" s="178" customFormat="1" ht="20.100000000000001" customHeight="1">
      <c r="A650" s="180" t="s">
        <v>625</v>
      </c>
      <c r="B650" s="107" t="s">
        <v>8</v>
      </c>
      <c r="C650" s="180" t="s">
        <v>9</v>
      </c>
      <c r="D650" s="180" t="s">
        <v>10</v>
      </c>
      <c r="E650" s="249" t="s">
        <v>11</v>
      </c>
      <c r="F650" s="250"/>
      <c r="G650" s="109" t="s">
        <v>12</v>
      </c>
      <c r="H650" s="107" t="s">
        <v>13</v>
      </c>
      <c r="I650" s="107" t="s">
        <v>14</v>
      </c>
      <c r="J650" s="107" t="s">
        <v>16</v>
      </c>
    </row>
    <row r="651" spans="1:10" s="178" customFormat="1" ht="20.100000000000001" customHeight="1">
      <c r="A651" s="181" t="s">
        <v>279</v>
      </c>
      <c r="B651" s="111" t="s">
        <v>763</v>
      </c>
      <c r="C651" s="181" t="s">
        <v>58</v>
      </c>
      <c r="D651" s="181" t="s">
        <v>764</v>
      </c>
      <c r="E651" s="251" t="s">
        <v>60</v>
      </c>
      <c r="F651" s="252"/>
      <c r="G651" s="113" t="s">
        <v>403</v>
      </c>
      <c r="H651" s="114">
        <v>1</v>
      </c>
      <c r="I651" s="115">
        <v>21.99</v>
      </c>
      <c r="J651" s="115">
        <v>21.99</v>
      </c>
    </row>
    <row r="652" spans="1:10" s="178" customFormat="1" ht="25.5">
      <c r="A652" s="182" t="s">
        <v>280</v>
      </c>
      <c r="B652" s="116" t="s">
        <v>785</v>
      </c>
      <c r="C652" s="182" t="s">
        <v>58</v>
      </c>
      <c r="D652" s="182" t="s">
        <v>786</v>
      </c>
      <c r="E652" s="247" t="s">
        <v>60</v>
      </c>
      <c r="F652" s="248"/>
      <c r="G652" s="117" t="s">
        <v>284</v>
      </c>
      <c r="H652" s="118">
        <v>0.08</v>
      </c>
      <c r="I652" s="119">
        <v>12.7</v>
      </c>
      <c r="J652" s="119">
        <v>1.01</v>
      </c>
    </row>
    <row r="653" spans="1:10" s="178" customFormat="1" ht="25.5">
      <c r="A653" s="182" t="s">
        <v>280</v>
      </c>
      <c r="B653" s="116" t="s">
        <v>787</v>
      </c>
      <c r="C653" s="182" t="s">
        <v>58</v>
      </c>
      <c r="D653" s="182" t="s">
        <v>788</v>
      </c>
      <c r="E653" s="247" t="s">
        <v>60</v>
      </c>
      <c r="F653" s="248"/>
      <c r="G653" s="117" t="s">
        <v>284</v>
      </c>
      <c r="H653" s="118">
        <v>0.8</v>
      </c>
      <c r="I653" s="119">
        <v>16.71</v>
      </c>
      <c r="J653" s="119">
        <v>13.36</v>
      </c>
    </row>
    <row r="654" spans="1:10" s="178" customFormat="1" ht="20.100000000000001" customHeight="1">
      <c r="A654" s="183" t="s">
        <v>287</v>
      </c>
      <c r="B654" s="120" t="s">
        <v>789</v>
      </c>
      <c r="C654" s="183" t="s">
        <v>58</v>
      </c>
      <c r="D654" s="183" t="s">
        <v>790</v>
      </c>
      <c r="E654" s="253" t="s">
        <v>290</v>
      </c>
      <c r="F654" s="254"/>
      <c r="G654" s="122" t="s">
        <v>791</v>
      </c>
      <c r="H654" s="123">
        <v>0.03</v>
      </c>
      <c r="I654" s="124">
        <v>10.8</v>
      </c>
      <c r="J654" s="124">
        <v>0.32</v>
      </c>
    </row>
    <row r="655" spans="1:10" s="178" customFormat="1" ht="20.100000000000001" customHeight="1">
      <c r="A655" s="183" t="s">
        <v>287</v>
      </c>
      <c r="B655" s="120" t="s">
        <v>792</v>
      </c>
      <c r="C655" s="183" t="s">
        <v>58</v>
      </c>
      <c r="D655" s="183" t="s">
        <v>793</v>
      </c>
      <c r="E655" s="253" t="s">
        <v>290</v>
      </c>
      <c r="F655" s="254"/>
      <c r="G655" s="122" t="s">
        <v>21</v>
      </c>
      <c r="H655" s="123">
        <v>0.3</v>
      </c>
      <c r="I655" s="124">
        <v>2.4300000000000002</v>
      </c>
      <c r="J655" s="124">
        <v>0.72</v>
      </c>
    </row>
    <row r="656" spans="1:10" s="178" customFormat="1" ht="20.100000000000001" customHeight="1">
      <c r="A656" s="183" t="s">
        <v>287</v>
      </c>
      <c r="B656" s="120" t="s">
        <v>794</v>
      </c>
      <c r="C656" s="183" t="s">
        <v>58</v>
      </c>
      <c r="D656" s="183" t="s">
        <v>795</v>
      </c>
      <c r="E656" s="253" t="s">
        <v>290</v>
      </c>
      <c r="F656" s="254"/>
      <c r="G656" s="122" t="s">
        <v>791</v>
      </c>
      <c r="H656" s="123">
        <v>0.16</v>
      </c>
      <c r="I656" s="124">
        <v>20.8</v>
      </c>
      <c r="J656" s="124">
        <v>3.32</v>
      </c>
    </row>
    <row r="657" spans="1:10" s="178" customFormat="1" ht="20.100000000000001" customHeight="1">
      <c r="A657" s="183" t="s">
        <v>287</v>
      </c>
      <c r="B657" s="120" t="s">
        <v>796</v>
      </c>
      <c r="C657" s="183" t="s">
        <v>58</v>
      </c>
      <c r="D657" s="183" t="s">
        <v>797</v>
      </c>
      <c r="E657" s="253" t="s">
        <v>290</v>
      </c>
      <c r="F657" s="254"/>
      <c r="G657" s="122" t="s">
        <v>791</v>
      </c>
      <c r="H657" s="123">
        <v>0.12</v>
      </c>
      <c r="I657" s="124">
        <v>27.24</v>
      </c>
      <c r="J657" s="124">
        <v>3.26</v>
      </c>
    </row>
    <row r="658" spans="1:10" s="178" customFormat="1" ht="20.100000000000001" customHeight="1">
      <c r="A658" s="179"/>
      <c r="B658" s="179"/>
      <c r="C658" s="179"/>
      <c r="D658" s="179"/>
      <c r="E658" s="179" t="s">
        <v>293</v>
      </c>
      <c r="F658" s="185">
        <v>11.64</v>
      </c>
      <c r="G658" s="179" t="s">
        <v>294</v>
      </c>
      <c r="H658" s="185">
        <v>0</v>
      </c>
      <c r="I658" s="179" t="s">
        <v>295</v>
      </c>
      <c r="J658" s="185">
        <v>11.64</v>
      </c>
    </row>
    <row r="659" spans="1:10" s="178" customFormat="1" ht="20.100000000000001" customHeight="1">
      <c r="A659" s="179"/>
      <c r="B659" s="179"/>
      <c r="C659" s="179"/>
      <c r="D659" s="179"/>
      <c r="E659" s="179" t="s">
        <v>296</v>
      </c>
      <c r="F659" s="185">
        <v>5.89</v>
      </c>
      <c r="G659" s="179"/>
      <c r="H659" s="246" t="s">
        <v>297</v>
      </c>
      <c r="I659" s="246"/>
      <c r="J659" s="185">
        <v>27.88</v>
      </c>
    </row>
    <row r="660" spans="1:10" s="178" customFormat="1" ht="20.100000000000001" customHeight="1" thickBot="1">
      <c r="A660" s="176"/>
      <c r="B660" s="176"/>
      <c r="C660" s="176"/>
      <c r="D660" s="176"/>
      <c r="E660" s="176"/>
      <c r="F660" s="176"/>
      <c r="G660" s="176" t="s">
        <v>298</v>
      </c>
      <c r="H660" s="128">
        <v>82</v>
      </c>
      <c r="I660" s="176" t="s">
        <v>299</v>
      </c>
      <c r="J660" s="177">
        <v>2286.16</v>
      </c>
    </row>
    <row r="661" spans="1:10" s="178" customFormat="1" ht="20.100000000000001" customHeight="1" thickTop="1">
      <c r="A661" s="129"/>
      <c r="B661" s="129"/>
      <c r="C661" s="129"/>
      <c r="D661" s="129"/>
      <c r="E661" s="129"/>
      <c r="F661" s="129"/>
      <c r="G661" s="129"/>
      <c r="H661" s="129"/>
      <c r="I661" s="129"/>
      <c r="J661" s="129"/>
    </row>
    <row r="662" spans="1:10" s="178" customFormat="1" ht="20.100000000000001" customHeight="1">
      <c r="A662" s="180" t="s">
        <v>835</v>
      </c>
      <c r="B662" s="107" t="s">
        <v>8</v>
      </c>
      <c r="C662" s="180" t="s">
        <v>9</v>
      </c>
      <c r="D662" s="180" t="s">
        <v>10</v>
      </c>
      <c r="E662" s="249" t="s">
        <v>11</v>
      </c>
      <c r="F662" s="250"/>
      <c r="G662" s="109" t="s">
        <v>12</v>
      </c>
      <c r="H662" s="107" t="s">
        <v>13</v>
      </c>
      <c r="I662" s="107" t="s">
        <v>14</v>
      </c>
      <c r="J662" s="107" t="s">
        <v>16</v>
      </c>
    </row>
    <row r="663" spans="1:10" s="178" customFormat="1" ht="20.100000000000001" customHeight="1">
      <c r="A663" s="174" t="s">
        <v>287</v>
      </c>
      <c r="B663" s="173" t="s">
        <v>765</v>
      </c>
      <c r="C663" s="174" t="s">
        <v>19</v>
      </c>
      <c r="D663" s="174" t="s">
        <v>766</v>
      </c>
      <c r="E663" s="257" t="s">
        <v>290</v>
      </c>
      <c r="F663" s="258"/>
      <c r="G663" s="175" t="s">
        <v>25</v>
      </c>
      <c r="H663" s="190">
        <v>1</v>
      </c>
      <c r="I663" s="186">
        <v>15.83</v>
      </c>
      <c r="J663" s="186">
        <v>15.83</v>
      </c>
    </row>
    <row r="664" spans="1:10" s="178" customFormat="1" ht="20.100000000000001" customHeight="1">
      <c r="A664" s="179"/>
      <c r="B664" s="179"/>
      <c r="C664" s="179"/>
      <c r="D664" s="179"/>
      <c r="E664" s="179" t="s">
        <v>293</v>
      </c>
      <c r="F664" s="185">
        <v>0</v>
      </c>
      <c r="G664" s="179" t="s">
        <v>294</v>
      </c>
      <c r="H664" s="185">
        <v>0</v>
      </c>
      <c r="I664" s="179" t="s">
        <v>295</v>
      </c>
      <c r="J664" s="185">
        <v>0</v>
      </c>
    </row>
    <row r="665" spans="1:10" s="178" customFormat="1" ht="20.100000000000001" customHeight="1">
      <c r="A665" s="179"/>
      <c r="B665" s="179"/>
      <c r="C665" s="179"/>
      <c r="D665" s="179"/>
      <c r="E665" s="179" t="s">
        <v>296</v>
      </c>
      <c r="F665" s="185">
        <v>4.24</v>
      </c>
      <c r="G665" s="179"/>
      <c r="H665" s="246" t="s">
        <v>297</v>
      </c>
      <c r="I665" s="246"/>
      <c r="J665" s="185">
        <v>20.07</v>
      </c>
    </row>
    <row r="666" spans="1:10" s="178" customFormat="1" ht="20.100000000000001" customHeight="1" thickBot="1">
      <c r="A666" s="176"/>
      <c r="B666" s="176"/>
      <c r="C666" s="176"/>
      <c r="D666" s="176"/>
      <c r="E666" s="176"/>
      <c r="F666" s="176"/>
      <c r="G666" s="176" t="s">
        <v>298</v>
      </c>
      <c r="H666" s="128">
        <v>29</v>
      </c>
      <c r="I666" s="176" t="s">
        <v>299</v>
      </c>
      <c r="J666" s="177">
        <v>582.03</v>
      </c>
    </row>
    <row r="667" spans="1:10" s="178" customFormat="1" ht="20.100000000000001" customHeight="1" thickTop="1">
      <c r="A667" s="129"/>
      <c r="B667" s="129"/>
      <c r="C667" s="129"/>
      <c r="D667" s="129"/>
      <c r="E667" s="129"/>
      <c r="F667" s="129"/>
      <c r="G667" s="129"/>
      <c r="H667" s="129"/>
      <c r="I667" s="129"/>
      <c r="J667" s="129"/>
    </row>
    <row r="668" spans="1:10" s="178" customFormat="1" ht="20.100000000000001" customHeight="1">
      <c r="A668" s="180" t="s">
        <v>836</v>
      </c>
      <c r="B668" s="107" t="s">
        <v>8</v>
      </c>
      <c r="C668" s="180" t="s">
        <v>9</v>
      </c>
      <c r="D668" s="180" t="s">
        <v>10</v>
      </c>
      <c r="E668" s="249" t="s">
        <v>11</v>
      </c>
      <c r="F668" s="250"/>
      <c r="G668" s="109" t="s">
        <v>12</v>
      </c>
      <c r="H668" s="107" t="s">
        <v>13</v>
      </c>
      <c r="I668" s="107" t="s">
        <v>14</v>
      </c>
      <c r="J668" s="107" t="s">
        <v>16</v>
      </c>
    </row>
    <row r="669" spans="1:10" s="178" customFormat="1" ht="25.5">
      <c r="A669" s="174" t="s">
        <v>287</v>
      </c>
      <c r="B669" s="173" t="s">
        <v>767</v>
      </c>
      <c r="C669" s="174" t="s">
        <v>19</v>
      </c>
      <c r="D669" s="174" t="s">
        <v>768</v>
      </c>
      <c r="E669" s="257" t="s">
        <v>290</v>
      </c>
      <c r="F669" s="258"/>
      <c r="G669" s="175" t="s">
        <v>25</v>
      </c>
      <c r="H669" s="190">
        <v>1</v>
      </c>
      <c r="I669" s="186">
        <v>56</v>
      </c>
      <c r="J669" s="186">
        <v>56</v>
      </c>
    </row>
    <row r="670" spans="1:10" s="178" customFormat="1" ht="20.100000000000001" customHeight="1">
      <c r="A670" s="179"/>
      <c r="B670" s="179"/>
      <c r="C670" s="179"/>
      <c r="D670" s="179"/>
      <c r="E670" s="179" t="s">
        <v>293</v>
      </c>
      <c r="F670" s="185">
        <v>0</v>
      </c>
      <c r="G670" s="179" t="s">
        <v>294</v>
      </c>
      <c r="H670" s="185">
        <v>0</v>
      </c>
      <c r="I670" s="179" t="s">
        <v>295</v>
      </c>
      <c r="J670" s="185">
        <v>0</v>
      </c>
    </row>
    <row r="671" spans="1:10" s="178" customFormat="1" ht="20.100000000000001" customHeight="1">
      <c r="A671" s="179"/>
      <c r="B671" s="179"/>
      <c r="C671" s="179"/>
      <c r="D671" s="179"/>
      <c r="E671" s="179" t="s">
        <v>296</v>
      </c>
      <c r="F671" s="185">
        <v>15.02</v>
      </c>
      <c r="G671" s="179"/>
      <c r="H671" s="246" t="s">
        <v>297</v>
      </c>
      <c r="I671" s="246"/>
      <c r="J671" s="185">
        <v>71.02</v>
      </c>
    </row>
    <row r="672" spans="1:10" s="178" customFormat="1" ht="20.100000000000001" customHeight="1" thickBot="1">
      <c r="A672" s="176"/>
      <c r="B672" s="176"/>
      <c r="C672" s="176"/>
      <c r="D672" s="176"/>
      <c r="E672" s="176"/>
      <c r="F672" s="176"/>
      <c r="G672" s="176" t="s">
        <v>298</v>
      </c>
      <c r="H672" s="128">
        <v>8</v>
      </c>
      <c r="I672" s="176" t="s">
        <v>299</v>
      </c>
      <c r="J672" s="177">
        <v>568.16</v>
      </c>
    </row>
    <row r="673" spans="1:10" s="178" customFormat="1" ht="20.100000000000001" customHeight="1" thickTop="1">
      <c r="A673" s="129"/>
      <c r="B673" s="129"/>
      <c r="C673" s="129"/>
      <c r="D673" s="129"/>
      <c r="E673" s="129"/>
      <c r="F673" s="129"/>
      <c r="G673" s="129"/>
      <c r="H673" s="129"/>
      <c r="I673" s="129"/>
      <c r="J673" s="129"/>
    </row>
    <row r="674" spans="1:10" s="178" customFormat="1" ht="20.100000000000001" customHeight="1">
      <c r="A674" s="180" t="s">
        <v>837</v>
      </c>
      <c r="B674" s="107" t="s">
        <v>8</v>
      </c>
      <c r="C674" s="180" t="s">
        <v>9</v>
      </c>
      <c r="D674" s="180" t="s">
        <v>10</v>
      </c>
      <c r="E674" s="249" t="s">
        <v>11</v>
      </c>
      <c r="F674" s="250"/>
      <c r="G674" s="109" t="s">
        <v>12</v>
      </c>
      <c r="H674" s="107" t="s">
        <v>13</v>
      </c>
      <c r="I674" s="107" t="s">
        <v>14</v>
      </c>
      <c r="J674" s="107" t="s">
        <v>16</v>
      </c>
    </row>
    <row r="675" spans="1:10" s="178" customFormat="1" ht="25.5">
      <c r="A675" s="174" t="s">
        <v>287</v>
      </c>
      <c r="B675" s="173" t="s">
        <v>769</v>
      </c>
      <c r="C675" s="174" t="s">
        <v>19</v>
      </c>
      <c r="D675" s="174" t="s">
        <v>770</v>
      </c>
      <c r="E675" s="257" t="s">
        <v>290</v>
      </c>
      <c r="F675" s="258"/>
      <c r="G675" s="175" t="s">
        <v>25</v>
      </c>
      <c r="H675" s="190">
        <v>1</v>
      </c>
      <c r="I675" s="186">
        <v>28.2</v>
      </c>
      <c r="J675" s="186">
        <v>28.2</v>
      </c>
    </row>
    <row r="676" spans="1:10" s="178" customFormat="1" ht="20.100000000000001" customHeight="1">
      <c r="A676" s="179"/>
      <c r="B676" s="179"/>
      <c r="C676" s="179"/>
      <c r="D676" s="179"/>
      <c r="E676" s="179" t="s">
        <v>293</v>
      </c>
      <c r="F676" s="185">
        <v>0</v>
      </c>
      <c r="G676" s="179" t="s">
        <v>294</v>
      </c>
      <c r="H676" s="185">
        <v>0</v>
      </c>
      <c r="I676" s="179" t="s">
        <v>295</v>
      </c>
      <c r="J676" s="185">
        <v>0</v>
      </c>
    </row>
    <row r="677" spans="1:10" s="178" customFormat="1" ht="20.100000000000001" customHeight="1">
      <c r="A677" s="179"/>
      <c r="B677" s="179"/>
      <c r="C677" s="179"/>
      <c r="D677" s="179"/>
      <c r="E677" s="179" t="s">
        <v>296</v>
      </c>
      <c r="F677" s="185">
        <v>7.56</v>
      </c>
      <c r="G677" s="179"/>
      <c r="H677" s="246" t="s">
        <v>297</v>
      </c>
      <c r="I677" s="246"/>
      <c r="J677" s="185">
        <v>35.76</v>
      </c>
    </row>
    <row r="678" spans="1:10" s="178" customFormat="1" ht="20.100000000000001" customHeight="1" thickBot="1">
      <c r="A678" s="176"/>
      <c r="B678" s="176"/>
      <c r="C678" s="176"/>
      <c r="D678" s="176"/>
      <c r="E678" s="176"/>
      <c r="F678" s="176"/>
      <c r="G678" s="176" t="s">
        <v>298</v>
      </c>
      <c r="H678" s="128">
        <v>8</v>
      </c>
      <c r="I678" s="176" t="s">
        <v>299</v>
      </c>
      <c r="J678" s="177">
        <v>286.08</v>
      </c>
    </row>
    <row r="679" spans="1:10" s="178" customFormat="1" ht="20.100000000000001" customHeight="1" thickTop="1">
      <c r="A679" s="129"/>
      <c r="B679" s="129"/>
      <c r="C679" s="129"/>
      <c r="D679" s="129"/>
      <c r="E679" s="129"/>
      <c r="F679" s="129"/>
      <c r="G679" s="129"/>
      <c r="H679" s="129"/>
      <c r="I679" s="129"/>
      <c r="J679" s="129"/>
    </row>
    <row r="680" spans="1:10" s="178" customFormat="1" ht="20.100000000000001" customHeight="1">
      <c r="A680" s="180" t="s">
        <v>630</v>
      </c>
      <c r="B680" s="107" t="s">
        <v>8</v>
      </c>
      <c r="C680" s="180" t="s">
        <v>9</v>
      </c>
      <c r="D680" s="180" t="s">
        <v>10</v>
      </c>
      <c r="E680" s="249" t="s">
        <v>11</v>
      </c>
      <c r="F680" s="250"/>
      <c r="G680" s="109" t="s">
        <v>12</v>
      </c>
      <c r="H680" s="107" t="s">
        <v>13</v>
      </c>
      <c r="I680" s="107" t="s">
        <v>14</v>
      </c>
      <c r="J680" s="107" t="s">
        <v>16</v>
      </c>
    </row>
    <row r="681" spans="1:10" s="178" customFormat="1" ht="25.5">
      <c r="A681" s="181" t="s">
        <v>279</v>
      </c>
      <c r="B681" s="111" t="s">
        <v>771</v>
      </c>
      <c r="C681" s="181" t="s">
        <v>19</v>
      </c>
      <c r="D681" s="181" t="s">
        <v>772</v>
      </c>
      <c r="E681" s="251" t="s">
        <v>773</v>
      </c>
      <c r="F681" s="252"/>
      <c r="G681" s="113" t="s">
        <v>403</v>
      </c>
      <c r="H681" s="114">
        <v>1</v>
      </c>
      <c r="I681" s="115">
        <v>35.409999999999997</v>
      </c>
      <c r="J681" s="115">
        <v>35.409999999999997</v>
      </c>
    </row>
    <row r="682" spans="1:10" s="178" customFormat="1" ht="25.5">
      <c r="A682" s="182" t="s">
        <v>280</v>
      </c>
      <c r="B682" s="116" t="s">
        <v>460</v>
      </c>
      <c r="C682" s="182" t="s">
        <v>19</v>
      </c>
      <c r="D682" s="182" t="s">
        <v>413</v>
      </c>
      <c r="E682" s="247" t="s">
        <v>283</v>
      </c>
      <c r="F682" s="248"/>
      <c r="G682" s="117" t="s">
        <v>284</v>
      </c>
      <c r="H682" s="118">
        <v>0.39900000000000002</v>
      </c>
      <c r="I682" s="119">
        <v>12.88</v>
      </c>
      <c r="J682" s="119">
        <v>5.13</v>
      </c>
    </row>
    <row r="683" spans="1:10" s="178" customFormat="1" ht="25.5">
      <c r="A683" s="182" t="s">
        <v>280</v>
      </c>
      <c r="B683" s="116" t="s">
        <v>798</v>
      </c>
      <c r="C683" s="182" t="s">
        <v>19</v>
      </c>
      <c r="D683" s="182" t="s">
        <v>799</v>
      </c>
      <c r="E683" s="247" t="s">
        <v>463</v>
      </c>
      <c r="F683" s="248"/>
      <c r="G683" s="117" t="s">
        <v>464</v>
      </c>
      <c r="H683" s="118">
        <v>3.7199999999999997E-2</v>
      </c>
      <c r="I683" s="119">
        <v>18.579999999999998</v>
      </c>
      <c r="J683" s="119">
        <v>0.69</v>
      </c>
    </row>
    <row r="684" spans="1:10" s="178" customFormat="1" ht="25.5">
      <c r="A684" s="182" t="s">
        <v>280</v>
      </c>
      <c r="B684" s="116" t="s">
        <v>800</v>
      </c>
      <c r="C684" s="182" t="s">
        <v>19</v>
      </c>
      <c r="D684" s="182" t="s">
        <v>801</v>
      </c>
      <c r="E684" s="247" t="s">
        <v>463</v>
      </c>
      <c r="F684" s="248"/>
      <c r="G684" s="117" t="s">
        <v>467</v>
      </c>
      <c r="H684" s="118">
        <v>5.16E-2</v>
      </c>
      <c r="I684" s="119">
        <v>17.62</v>
      </c>
      <c r="J684" s="119">
        <v>0.9</v>
      </c>
    </row>
    <row r="685" spans="1:10" s="178" customFormat="1" ht="25.5">
      <c r="A685" s="182" t="s">
        <v>280</v>
      </c>
      <c r="B685" s="116" t="s">
        <v>802</v>
      </c>
      <c r="C685" s="182" t="s">
        <v>19</v>
      </c>
      <c r="D685" s="182" t="s">
        <v>803</v>
      </c>
      <c r="E685" s="247" t="s">
        <v>283</v>
      </c>
      <c r="F685" s="248"/>
      <c r="G685" s="117" t="s">
        <v>284</v>
      </c>
      <c r="H685" s="118">
        <v>0.13300000000000001</v>
      </c>
      <c r="I685" s="119">
        <v>19.39</v>
      </c>
      <c r="J685" s="119">
        <v>2.57</v>
      </c>
    </row>
    <row r="686" spans="1:10" s="178" customFormat="1" ht="38.25">
      <c r="A686" s="183" t="s">
        <v>287</v>
      </c>
      <c r="B686" s="120" t="s">
        <v>804</v>
      </c>
      <c r="C686" s="183" t="s">
        <v>19</v>
      </c>
      <c r="D686" s="183" t="s">
        <v>805</v>
      </c>
      <c r="E686" s="253" t="s">
        <v>290</v>
      </c>
      <c r="F686" s="254"/>
      <c r="G686" s="122" t="s">
        <v>806</v>
      </c>
      <c r="H686" s="123">
        <v>2.75E-2</v>
      </c>
      <c r="I686" s="124">
        <v>950</v>
      </c>
      <c r="J686" s="124">
        <v>26.12</v>
      </c>
    </row>
    <row r="687" spans="1:10" s="178" customFormat="1" ht="20.100000000000001" customHeight="1">
      <c r="A687" s="179"/>
      <c r="B687" s="179"/>
      <c r="C687" s="179"/>
      <c r="D687" s="179"/>
      <c r="E687" s="179" t="s">
        <v>293</v>
      </c>
      <c r="F687" s="185">
        <v>7.02</v>
      </c>
      <c r="G687" s="179" t="s">
        <v>294</v>
      </c>
      <c r="H687" s="185">
        <v>0</v>
      </c>
      <c r="I687" s="179" t="s">
        <v>295</v>
      </c>
      <c r="J687" s="185">
        <v>7.02</v>
      </c>
    </row>
    <row r="688" spans="1:10" s="178" customFormat="1" ht="20.100000000000001" customHeight="1">
      <c r="A688" s="179"/>
      <c r="B688" s="179"/>
      <c r="C688" s="179"/>
      <c r="D688" s="179"/>
      <c r="E688" s="179" t="s">
        <v>296</v>
      </c>
      <c r="F688" s="185">
        <v>9.5</v>
      </c>
      <c r="G688" s="179"/>
      <c r="H688" s="246" t="s">
        <v>297</v>
      </c>
      <c r="I688" s="246"/>
      <c r="J688" s="185">
        <v>44.91</v>
      </c>
    </row>
    <row r="689" spans="1:10" s="178" customFormat="1" ht="20.100000000000001" customHeight="1" thickBot="1">
      <c r="A689" s="176"/>
      <c r="B689" s="176"/>
      <c r="C689" s="176"/>
      <c r="D689" s="176"/>
      <c r="E689" s="176"/>
      <c r="F689" s="176"/>
      <c r="G689" s="176" t="s">
        <v>298</v>
      </c>
      <c r="H689" s="128">
        <v>7.8</v>
      </c>
      <c r="I689" s="176" t="s">
        <v>299</v>
      </c>
      <c r="J689" s="177">
        <v>350.29</v>
      </c>
    </row>
    <row r="690" spans="1:10" s="178" customFormat="1" ht="20.100000000000001" customHeight="1" thickTop="1">
      <c r="A690" s="129"/>
      <c r="B690" s="129"/>
      <c r="C690" s="129"/>
      <c r="D690" s="129"/>
      <c r="E690" s="129"/>
      <c r="F690" s="129"/>
      <c r="G690" s="129"/>
      <c r="H690" s="129"/>
      <c r="I690" s="129"/>
      <c r="J690" s="129"/>
    </row>
    <row r="691" spans="1:10" s="178" customFormat="1" ht="20.100000000000001" customHeight="1">
      <c r="A691" s="180" t="s">
        <v>807</v>
      </c>
      <c r="B691" s="107" t="s">
        <v>8</v>
      </c>
      <c r="C691" s="180" t="s">
        <v>9</v>
      </c>
      <c r="D691" s="180" t="s">
        <v>10</v>
      </c>
      <c r="E691" s="237" t="s">
        <v>11</v>
      </c>
      <c r="F691" s="237"/>
      <c r="G691" s="109" t="s">
        <v>12</v>
      </c>
      <c r="H691" s="107" t="s">
        <v>13</v>
      </c>
      <c r="I691" s="107" t="s">
        <v>14</v>
      </c>
      <c r="J691" s="107" t="s">
        <v>16</v>
      </c>
    </row>
    <row r="692" spans="1:10" s="178" customFormat="1" ht="25.5">
      <c r="A692" s="181" t="s">
        <v>279</v>
      </c>
      <c r="B692" s="111" t="s">
        <v>774</v>
      </c>
      <c r="C692" s="181" t="s">
        <v>19</v>
      </c>
      <c r="D692" s="181" t="s">
        <v>775</v>
      </c>
      <c r="E692" s="238" t="s">
        <v>776</v>
      </c>
      <c r="F692" s="238"/>
      <c r="G692" s="113" t="s">
        <v>403</v>
      </c>
      <c r="H692" s="114">
        <v>1</v>
      </c>
      <c r="I692" s="115">
        <v>33.380000000000003</v>
      </c>
      <c r="J692" s="115">
        <v>33.380000000000003</v>
      </c>
    </row>
    <row r="693" spans="1:10" s="178" customFormat="1" ht="25.5">
      <c r="A693" s="182" t="s">
        <v>280</v>
      </c>
      <c r="B693" s="116" t="s">
        <v>808</v>
      </c>
      <c r="C693" s="182" t="s">
        <v>19</v>
      </c>
      <c r="D693" s="182" t="s">
        <v>809</v>
      </c>
      <c r="E693" s="239" t="s">
        <v>283</v>
      </c>
      <c r="F693" s="239"/>
      <c r="G693" s="117" t="s">
        <v>284</v>
      </c>
      <c r="H693" s="118">
        <v>0.56720000000000004</v>
      </c>
      <c r="I693" s="119">
        <v>17.600000000000001</v>
      </c>
      <c r="J693" s="119">
        <v>9.98</v>
      </c>
    </row>
    <row r="694" spans="1:10" s="178" customFormat="1" ht="20.100000000000001" customHeight="1">
      <c r="A694" s="183" t="s">
        <v>287</v>
      </c>
      <c r="B694" s="120" t="s">
        <v>810</v>
      </c>
      <c r="C694" s="183" t="s">
        <v>19</v>
      </c>
      <c r="D694" s="183" t="s">
        <v>811</v>
      </c>
      <c r="E694" s="240" t="s">
        <v>290</v>
      </c>
      <c r="F694" s="240"/>
      <c r="G694" s="122" t="s">
        <v>491</v>
      </c>
      <c r="H694" s="123">
        <v>7.1099999999999997E-2</v>
      </c>
      <c r="I694" s="124">
        <v>9.3800000000000008</v>
      </c>
      <c r="J694" s="124">
        <v>0.66</v>
      </c>
    </row>
    <row r="695" spans="1:10" s="178" customFormat="1" ht="25.5">
      <c r="A695" s="183" t="s">
        <v>287</v>
      </c>
      <c r="B695" s="120" t="s">
        <v>812</v>
      </c>
      <c r="C695" s="183" t="s">
        <v>19</v>
      </c>
      <c r="D695" s="183" t="s">
        <v>813</v>
      </c>
      <c r="E695" s="240" t="s">
        <v>290</v>
      </c>
      <c r="F695" s="240"/>
      <c r="G695" s="122" t="s">
        <v>403</v>
      </c>
      <c r="H695" s="123">
        <v>1.0326</v>
      </c>
      <c r="I695" s="124">
        <v>12.7</v>
      </c>
      <c r="J695" s="124">
        <v>13.11</v>
      </c>
    </row>
    <row r="696" spans="1:10" s="178" customFormat="1" ht="20.100000000000001" customHeight="1">
      <c r="A696" s="183" t="s">
        <v>287</v>
      </c>
      <c r="B696" s="120" t="s">
        <v>814</v>
      </c>
      <c r="C696" s="183" t="s">
        <v>19</v>
      </c>
      <c r="D696" s="183" t="s">
        <v>815</v>
      </c>
      <c r="E696" s="240" t="s">
        <v>290</v>
      </c>
      <c r="F696" s="240"/>
      <c r="G696" s="122" t="s">
        <v>816</v>
      </c>
      <c r="H696" s="123">
        <v>2.2100000000000002E-2</v>
      </c>
      <c r="I696" s="124">
        <v>16.16</v>
      </c>
      <c r="J696" s="124">
        <v>0.35</v>
      </c>
    </row>
    <row r="697" spans="1:10" s="178" customFormat="1" ht="25.5">
      <c r="A697" s="183" t="s">
        <v>287</v>
      </c>
      <c r="B697" s="120" t="s">
        <v>817</v>
      </c>
      <c r="C697" s="183" t="s">
        <v>19</v>
      </c>
      <c r="D697" s="183" t="s">
        <v>818</v>
      </c>
      <c r="E697" s="240" t="s">
        <v>290</v>
      </c>
      <c r="F697" s="240"/>
      <c r="G697" s="122" t="s">
        <v>816</v>
      </c>
      <c r="H697" s="123">
        <v>3.3300000000000003E-2</v>
      </c>
      <c r="I697" s="124">
        <v>27.7</v>
      </c>
      <c r="J697" s="124">
        <v>0.92</v>
      </c>
    </row>
    <row r="698" spans="1:10" s="178" customFormat="1" ht="38.25">
      <c r="A698" s="183" t="s">
        <v>287</v>
      </c>
      <c r="B698" s="120" t="s">
        <v>819</v>
      </c>
      <c r="C698" s="183" t="s">
        <v>19</v>
      </c>
      <c r="D698" s="183" t="s">
        <v>820</v>
      </c>
      <c r="E698" s="240" t="s">
        <v>429</v>
      </c>
      <c r="F698" s="240"/>
      <c r="G698" s="122" t="s">
        <v>21</v>
      </c>
      <c r="H698" s="123">
        <v>2.2126999999999999</v>
      </c>
      <c r="I698" s="124">
        <v>0.97</v>
      </c>
      <c r="J698" s="124">
        <v>2.14</v>
      </c>
    </row>
    <row r="699" spans="1:10" s="178" customFormat="1" ht="25.5">
      <c r="A699" s="183" t="s">
        <v>287</v>
      </c>
      <c r="B699" s="120" t="s">
        <v>821</v>
      </c>
      <c r="C699" s="183" t="s">
        <v>19</v>
      </c>
      <c r="D699" s="183" t="s">
        <v>822</v>
      </c>
      <c r="E699" s="240" t="s">
        <v>290</v>
      </c>
      <c r="F699" s="240"/>
      <c r="G699" s="122" t="s">
        <v>25</v>
      </c>
      <c r="H699" s="123">
        <v>2.4018000000000002</v>
      </c>
      <c r="I699" s="124">
        <v>2.59</v>
      </c>
      <c r="J699" s="124">
        <v>6.22</v>
      </c>
    </row>
    <row r="700" spans="1:10" s="178" customFormat="1" ht="20.100000000000001" customHeight="1">
      <c r="A700" s="179"/>
      <c r="B700" s="179"/>
      <c r="C700" s="179"/>
      <c r="D700" s="179"/>
      <c r="E700" s="179" t="s">
        <v>293</v>
      </c>
      <c r="F700" s="185">
        <v>7.93</v>
      </c>
      <c r="G700" s="179" t="s">
        <v>294</v>
      </c>
      <c r="H700" s="185">
        <v>0</v>
      </c>
      <c r="I700" s="179" t="s">
        <v>295</v>
      </c>
      <c r="J700" s="185">
        <v>7.93</v>
      </c>
    </row>
    <row r="701" spans="1:10" ht="20.100000000000001" customHeight="1">
      <c r="A701" s="179"/>
      <c r="B701" s="179"/>
      <c r="C701" s="179"/>
      <c r="D701" s="179"/>
      <c r="E701" s="179" t="s">
        <v>296</v>
      </c>
      <c r="F701" s="185">
        <v>8.9499999999999993</v>
      </c>
      <c r="G701" s="179"/>
      <c r="H701" s="246" t="s">
        <v>297</v>
      </c>
      <c r="I701" s="246"/>
      <c r="J701" s="185">
        <v>42.33</v>
      </c>
    </row>
    <row r="702" spans="1:10" ht="24" customHeight="1" thickBot="1">
      <c r="A702" s="176"/>
      <c r="B702" s="176"/>
      <c r="C702" s="176"/>
      <c r="D702" s="176"/>
      <c r="E702" s="176"/>
      <c r="F702" s="176"/>
      <c r="G702" s="176" t="s">
        <v>298</v>
      </c>
      <c r="H702" s="128">
        <v>66.3</v>
      </c>
      <c r="I702" s="176" t="s">
        <v>299</v>
      </c>
      <c r="J702" s="177">
        <v>2806.47</v>
      </c>
    </row>
    <row r="703" spans="1:10" ht="24" customHeight="1" thickTop="1">
      <c r="A703" s="129"/>
      <c r="B703" s="129"/>
      <c r="C703" s="129"/>
      <c r="D703" s="129"/>
      <c r="E703" s="129"/>
      <c r="F703" s="129"/>
      <c r="G703" s="129"/>
      <c r="H703" s="129"/>
      <c r="I703" s="129"/>
      <c r="J703" s="129"/>
    </row>
    <row r="704" spans="1:10" ht="24" customHeight="1">
      <c r="A704" s="180" t="s">
        <v>823</v>
      </c>
      <c r="B704" s="107" t="s">
        <v>8</v>
      </c>
      <c r="C704" s="180" t="s">
        <v>9</v>
      </c>
      <c r="D704" s="180" t="s">
        <v>10</v>
      </c>
      <c r="E704" s="237" t="s">
        <v>11</v>
      </c>
      <c r="F704" s="237"/>
      <c r="G704" s="109" t="s">
        <v>12</v>
      </c>
      <c r="H704" s="107" t="s">
        <v>13</v>
      </c>
      <c r="I704" s="107" t="s">
        <v>14</v>
      </c>
      <c r="J704" s="107" t="s">
        <v>16</v>
      </c>
    </row>
    <row r="705" spans="1:10" ht="24" customHeight="1">
      <c r="A705" s="181" t="s">
        <v>279</v>
      </c>
      <c r="B705" s="111" t="s">
        <v>777</v>
      </c>
      <c r="C705" s="181" t="s">
        <v>32</v>
      </c>
      <c r="D705" s="181" t="s">
        <v>778</v>
      </c>
      <c r="E705" s="238" t="s">
        <v>773</v>
      </c>
      <c r="F705" s="238"/>
      <c r="G705" s="113" t="s">
        <v>779</v>
      </c>
      <c r="H705" s="114">
        <v>1</v>
      </c>
      <c r="I705" s="115">
        <v>68.41</v>
      </c>
      <c r="J705" s="115">
        <v>68.41</v>
      </c>
    </row>
    <row r="706" spans="1:10" ht="25.5">
      <c r="A706" s="182" t="s">
        <v>280</v>
      </c>
      <c r="B706" s="116" t="s">
        <v>798</v>
      </c>
      <c r="C706" s="182" t="s">
        <v>19</v>
      </c>
      <c r="D706" s="182" t="s">
        <v>799</v>
      </c>
      <c r="E706" s="239" t="s">
        <v>463</v>
      </c>
      <c r="F706" s="239"/>
      <c r="G706" s="117" t="s">
        <v>464</v>
      </c>
      <c r="H706" s="118">
        <v>8.9999999999999998E-4</v>
      </c>
      <c r="I706" s="119">
        <v>18.579999999999998</v>
      </c>
      <c r="J706" s="119">
        <v>0.01</v>
      </c>
    </row>
    <row r="707" spans="1:10" ht="14.25" customHeight="1">
      <c r="A707" s="182" t="s">
        <v>280</v>
      </c>
      <c r="B707" s="116" t="s">
        <v>800</v>
      </c>
      <c r="C707" s="182" t="s">
        <v>19</v>
      </c>
      <c r="D707" s="182" t="s">
        <v>801</v>
      </c>
      <c r="E707" s="239" t="s">
        <v>463</v>
      </c>
      <c r="F707" s="239"/>
      <c r="G707" s="117" t="s">
        <v>467</v>
      </c>
      <c r="H707" s="118">
        <v>1.2999999999999999E-3</v>
      </c>
      <c r="I707" s="119">
        <v>17.62</v>
      </c>
      <c r="J707" s="119">
        <v>0.02</v>
      </c>
    </row>
    <row r="708" spans="1:10" ht="26.25" customHeight="1">
      <c r="A708" s="182" t="s">
        <v>280</v>
      </c>
      <c r="B708" s="116" t="s">
        <v>460</v>
      </c>
      <c r="C708" s="182" t="s">
        <v>19</v>
      </c>
      <c r="D708" s="182" t="s">
        <v>413</v>
      </c>
      <c r="E708" s="239" t="s">
        <v>283</v>
      </c>
      <c r="F708" s="239"/>
      <c r="G708" s="117" t="s">
        <v>284</v>
      </c>
      <c r="H708" s="118">
        <v>9.7000000000000003E-2</v>
      </c>
      <c r="I708" s="119">
        <v>12.88</v>
      </c>
      <c r="J708" s="119">
        <v>1.24</v>
      </c>
    </row>
    <row r="709" spans="1:10" ht="25.5">
      <c r="A709" s="182" t="s">
        <v>280</v>
      </c>
      <c r="B709" s="116" t="s">
        <v>802</v>
      </c>
      <c r="C709" s="182" t="s">
        <v>19</v>
      </c>
      <c r="D709" s="182" t="s">
        <v>803</v>
      </c>
      <c r="E709" s="239" t="s">
        <v>283</v>
      </c>
      <c r="F709" s="239"/>
      <c r="G709" s="117" t="s">
        <v>284</v>
      </c>
      <c r="H709" s="118">
        <v>9.0999999999999998E-2</v>
      </c>
      <c r="I709" s="119">
        <v>19.39</v>
      </c>
      <c r="J709" s="119">
        <v>1.76</v>
      </c>
    </row>
    <row r="710" spans="1:10" s="178" customFormat="1" ht="38.25">
      <c r="A710" s="183" t="s">
        <v>287</v>
      </c>
      <c r="B710" s="120" t="s">
        <v>824</v>
      </c>
      <c r="C710" s="183" t="s">
        <v>19</v>
      </c>
      <c r="D710" s="183" t="s">
        <v>825</v>
      </c>
      <c r="E710" s="240" t="s">
        <v>290</v>
      </c>
      <c r="F710" s="240"/>
      <c r="G710" s="122" t="s">
        <v>826</v>
      </c>
      <c r="H710" s="123">
        <v>4.1500000000000004</v>
      </c>
      <c r="I710" s="124">
        <v>1.24</v>
      </c>
      <c r="J710" s="124">
        <v>5.14</v>
      </c>
    </row>
    <row r="711" spans="1:10" s="178" customFormat="1" ht="25.5">
      <c r="A711" s="183" t="s">
        <v>287</v>
      </c>
      <c r="B711" s="120" t="s">
        <v>100</v>
      </c>
      <c r="C711" s="183" t="s">
        <v>32</v>
      </c>
      <c r="D711" s="183" t="s">
        <v>827</v>
      </c>
      <c r="E711" s="240" t="s">
        <v>290</v>
      </c>
      <c r="F711" s="240"/>
      <c r="G711" s="122" t="s">
        <v>779</v>
      </c>
      <c r="H711" s="123">
        <v>1.1659999999999999</v>
      </c>
      <c r="I711" s="124">
        <v>51.67</v>
      </c>
      <c r="J711" s="124">
        <v>60.24</v>
      </c>
    </row>
    <row r="712" spans="1:10" s="178" customFormat="1">
      <c r="A712" s="179"/>
      <c r="B712" s="179"/>
      <c r="C712" s="179"/>
      <c r="D712" s="179"/>
      <c r="E712" s="179" t="s">
        <v>293</v>
      </c>
      <c r="F712" s="185">
        <v>2.34</v>
      </c>
      <c r="G712" s="179" t="s">
        <v>294</v>
      </c>
      <c r="H712" s="185">
        <v>0</v>
      </c>
      <c r="I712" s="179" t="s">
        <v>295</v>
      </c>
      <c r="J712" s="185">
        <v>2.34</v>
      </c>
    </row>
    <row r="713" spans="1:10" s="178" customFormat="1" ht="0.95" customHeight="1">
      <c r="A713" s="179"/>
      <c r="B713" s="179"/>
      <c r="C713" s="179"/>
      <c r="D713" s="179"/>
      <c r="E713" s="179" t="s">
        <v>296</v>
      </c>
      <c r="F713" s="185">
        <v>18.350000000000001</v>
      </c>
      <c r="G713" s="179"/>
      <c r="H713" s="246" t="s">
        <v>297</v>
      </c>
      <c r="I713" s="246"/>
      <c r="J713" s="185">
        <v>86.76</v>
      </c>
    </row>
    <row r="714" spans="1:10" s="178" customFormat="1" ht="15" thickBot="1">
      <c r="A714" s="176"/>
      <c r="B714" s="176"/>
      <c r="C714" s="176"/>
      <c r="D714" s="176"/>
      <c r="E714" s="176"/>
      <c r="F714" s="176"/>
      <c r="G714" s="176" t="s">
        <v>298</v>
      </c>
      <c r="H714" s="128">
        <v>73.599999999999994</v>
      </c>
      <c r="I714" s="176" t="s">
        <v>299</v>
      </c>
      <c r="J714" s="177">
        <v>6385.53</v>
      </c>
    </row>
    <row r="715" spans="1:10" s="178" customFormat="1" ht="15" thickTop="1">
      <c r="A715" s="129"/>
      <c r="B715" s="129"/>
      <c r="C715" s="129"/>
      <c r="D715" s="129"/>
      <c r="E715" s="129"/>
      <c r="F715" s="129"/>
      <c r="G715" s="129"/>
      <c r="H715" s="129"/>
      <c r="I715" s="129"/>
      <c r="J715" s="129"/>
    </row>
    <row r="716" spans="1:10" s="178" customFormat="1" ht="15">
      <c r="A716" s="180" t="s">
        <v>828</v>
      </c>
      <c r="B716" s="107" t="s">
        <v>8</v>
      </c>
      <c r="C716" s="180" t="s">
        <v>9</v>
      </c>
      <c r="D716" s="180" t="s">
        <v>10</v>
      </c>
      <c r="E716" s="237" t="s">
        <v>11</v>
      </c>
      <c r="F716" s="237"/>
      <c r="G716" s="109" t="s">
        <v>12</v>
      </c>
      <c r="H716" s="107" t="s">
        <v>13</v>
      </c>
      <c r="I716" s="107" t="s">
        <v>14</v>
      </c>
      <c r="J716" s="107" t="s">
        <v>16</v>
      </c>
    </row>
    <row r="717" spans="1:10" s="178" customFormat="1" ht="25.5">
      <c r="A717" s="181" t="s">
        <v>279</v>
      </c>
      <c r="B717" s="111" t="s">
        <v>780</v>
      </c>
      <c r="C717" s="181" t="s">
        <v>32</v>
      </c>
      <c r="D717" s="181" t="s">
        <v>781</v>
      </c>
      <c r="E717" s="238" t="s">
        <v>773</v>
      </c>
      <c r="F717" s="238"/>
      <c r="G717" s="113" t="s">
        <v>782</v>
      </c>
      <c r="H717" s="114">
        <v>1</v>
      </c>
      <c r="I717" s="115">
        <v>8.42</v>
      </c>
      <c r="J717" s="115">
        <v>8.42</v>
      </c>
    </row>
    <row r="718" spans="1:10" s="178" customFormat="1" ht="25.5">
      <c r="A718" s="182" t="s">
        <v>280</v>
      </c>
      <c r="B718" s="116" t="s">
        <v>829</v>
      </c>
      <c r="C718" s="182" t="s">
        <v>19</v>
      </c>
      <c r="D718" s="182" t="s">
        <v>830</v>
      </c>
      <c r="E718" s="239" t="s">
        <v>147</v>
      </c>
      <c r="F718" s="239"/>
      <c r="G718" s="117" t="s">
        <v>25</v>
      </c>
      <c r="H718" s="118">
        <v>6.0000000000000001E-3</v>
      </c>
      <c r="I718" s="119">
        <v>46.46</v>
      </c>
      <c r="J718" s="119">
        <v>0.27</v>
      </c>
    </row>
    <row r="719" spans="1:10" s="178" customFormat="1" ht="25.5">
      <c r="A719" s="182" t="s">
        <v>280</v>
      </c>
      <c r="B719" s="116" t="s">
        <v>831</v>
      </c>
      <c r="C719" s="182" t="s">
        <v>19</v>
      </c>
      <c r="D719" s="182" t="s">
        <v>832</v>
      </c>
      <c r="E719" s="239" t="s">
        <v>283</v>
      </c>
      <c r="F719" s="239"/>
      <c r="G719" s="117" t="s">
        <v>284</v>
      </c>
      <c r="H719" s="118">
        <v>0.04</v>
      </c>
      <c r="I719" s="119">
        <v>17.68</v>
      </c>
      <c r="J719" s="119">
        <v>0.7</v>
      </c>
    </row>
    <row r="720" spans="1:10" s="178" customFormat="1" ht="25.5">
      <c r="A720" s="182" t="s">
        <v>280</v>
      </c>
      <c r="B720" s="116" t="s">
        <v>460</v>
      </c>
      <c r="C720" s="182" t="s">
        <v>19</v>
      </c>
      <c r="D720" s="182" t="s">
        <v>413</v>
      </c>
      <c r="E720" s="239" t="s">
        <v>283</v>
      </c>
      <c r="F720" s="239"/>
      <c r="G720" s="117" t="s">
        <v>284</v>
      </c>
      <c r="H720" s="118">
        <v>0.04</v>
      </c>
      <c r="I720" s="119">
        <v>12.88</v>
      </c>
      <c r="J720" s="119">
        <v>0.51</v>
      </c>
    </row>
    <row r="721" spans="1:10" s="178" customFormat="1" ht="25.5">
      <c r="A721" s="183" t="s">
        <v>287</v>
      </c>
      <c r="B721" s="120" t="s">
        <v>833</v>
      </c>
      <c r="C721" s="183" t="s">
        <v>19</v>
      </c>
      <c r="D721" s="183" t="s">
        <v>834</v>
      </c>
      <c r="E721" s="240" t="s">
        <v>290</v>
      </c>
      <c r="F721" s="240"/>
      <c r="G721" s="122" t="s">
        <v>491</v>
      </c>
      <c r="H721" s="123">
        <v>1.05</v>
      </c>
      <c r="I721" s="124">
        <v>6.61</v>
      </c>
      <c r="J721" s="124">
        <v>6.94</v>
      </c>
    </row>
    <row r="722" spans="1:10" s="178" customFormat="1">
      <c r="A722" s="179"/>
      <c r="B722" s="179"/>
      <c r="C722" s="179"/>
      <c r="D722" s="179"/>
      <c r="E722" s="179" t="s">
        <v>293</v>
      </c>
      <c r="F722" s="185">
        <v>1.08</v>
      </c>
      <c r="G722" s="179" t="s">
        <v>294</v>
      </c>
      <c r="H722" s="185">
        <v>0</v>
      </c>
      <c r="I722" s="179" t="s">
        <v>295</v>
      </c>
      <c r="J722" s="185">
        <v>1.08</v>
      </c>
    </row>
    <row r="723" spans="1:10" s="178" customFormat="1">
      <c r="A723" s="179"/>
      <c r="B723" s="179"/>
      <c r="C723" s="179"/>
      <c r="D723" s="179"/>
      <c r="E723" s="179" t="s">
        <v>296</v>
      </c>
      <c r="F723" s="185">
        <v>2.25</v>
      </c>
      <c r="G723" s="179"/>
      <c r="H723" s="246" t="s">
        <v>297</v>
      </c>
      <c r="I723" s="246"/>
      <c r="J723" s="185">
        <v>10.67</v>
      </c>
    </row>
    <row r="724" spans="1:10" s="178" customFormat="1" ht="15" thickBot="1">
      <c r="A724" s="176"/>
      <c r="B724" s="176"/>
      <c r="C724" s="176"/>
      <c r="D724" s="176"/>
      <c r="E724" s="176"/>
      <c r="F724" s="176"/>
      <c r="G724" s="176" t="s">
        <v>298</v>
      </c>
      <c r="H724" s="128">
        <v>738.3</v>
      </c>
      <c r="I724" s="176" t="s">
        <v>299</v>
      </c>
      <c r="J724" s="177">
        <v>7877.66</v>
      </c>
    </row>
    <row r="725" spans="1:10" ht="15" thickTop="1">
      <c r="A725" s="129"/>
      <c r="B725" s="129"/>
      <c r="C725" s="129"/>
      <c r="D725" s="129"/>
      <c r="E725" s="129"/>
      <c r="F725" s="129"/>
      <c r="G725" s="129"/>
      <c r="H725" s="129"/>
      <c r="I725" s="129"/>
      <c r="J725" s="129"/>
    </row>
    <row r="726" spans="1:10" ht="26.25" customHeight="1">
      <c r="A726" s="184" t="s">
        <v>646</v>
      </c>
      <c r="B726" s="184"/>
      <c r="C726" s="184"/>
      <c r="D726" s="184" t="s">
        <v>554</v>
      </c>
      <c r="E726" s="184"/>
      <c r="F726" s="245"/>
      <c r="G726" s="245"/>
      <c r="H726" s="104"/>
      <c r="I726" s="184"/>
      <c r="J726" s="105">
        <f>'Orçamento Sintético'!J84</f>
        <v>4563.844747177458</v>
      </c>
    </row>
    <row r="727" spans="1:10" ht="15">
      <c r="A727" s="180" t="s">
        <v>565</v>
      </c>
      <c r="B727" s="107" t="s">
        <v>8</v>
      </c>
      <c r="C727" s="180" t="s">
        <v>9</v>
      </c>
      <c r="D727" s="180" t="s">
        <v>10</v>
      </c>
      <c r="E727" s="237" t="s">
        <v>11</v>
      </c>
      <c r="F727" s="237"/>
      <c r="G727" s="109" t="s">
        <v>12</v>
      </c>
      <c r="H727" s="107" t="s">
        <v>13</v>
      </c>
      <c r="I727" s="107" t="s">
        <v>14</v>
      </c>
      <c r="J727" s="107" t="s">
        <v>16</v>
      </c>
    </row>
    <row r="728" spans="1:10" ht="14.25" customHeight="1">
      <c r="A728" s="181" t="s">
        <v>279</v>
      </c>
      <c r="B728" s="111" t="s">
        <v>566</v>
      </c>
      <c r="C728" s="181" t="s">
        <v>19</v>
      </c>
      <c r="D728" s="181" t="s">
        <v>556</v>
      </c>
      <c r="E728" s="238" t="s">
        <v>283</v>
      </c>
      <c r="F728" s="238"/>
      <c r="G728" s="113" t="s">
        <v>284</v>
      </c>
      <c r="H728" s="114">
        <v>1</v>
      </c>
      <c r="I728" s="115">
        <v>19.98</v>
      </c>
      <c r="J728" s="115">
        <v>19.98</v>
      </c>
    </row>
    <row r="729" spans="1:10" ht="25.5">
      <c r="A729" s="182" t="s">
        <v>280</v>
      </c>
      <c r="B729" s="116" t="s">
        <v>567</v>
      </c>
      <c r="C729" s="182" t="s">
        <v>19</v>
      </c>
      <c r="D729" s="182" t="s">
        <v>568</v>
      </c>
      <c r="E729" s="239" t="s">
        <v>283</v>
      </c>
      <c r="F729" s="239"/>
      <c r="G729" s="117" t="s">
        <v>284</v>
      </c>
      <c r="H729" s="118">
        <v>1</v>
      </c>
      <c r="I729" s="119">
        <v>0.43</v>
      </c>
      <c r="J729" s="119">
        <v>0.43</v>
      </c>
    </row>
    <row r="730" spans="1:10" ht="25.5">
      <c r="A730" s="182" t="s">
        <v>280</v>
      </c>
      <c r="B730" s="116" t="s">
        <v>570</v>
      </c>
      <c r="C730" s="182" t="s">
        <v>19</v>
      </c>
      <c r="D730" s="182" t="s">
        <v>571</v>
      </c>
      <c r="E730" s="239" t="s">
        <v>283</v>
      </c>
      <c r="F730" s="239"/>
      <c r="G730" s="117" t="s">
        <v>284</v>
      </c>
      <c r="H730" s="118">
        <v>1</v>
      </c>
      <c r="I730" s="119">
        <v>0.81</v>
      </c>
      <c r="J730" s="119">
        <v>0.81</v>
      </c>
    </row>
    <row r="731" spans="1:10" ht="25.5">
      <c r="A731" s="182" t="s">
        <v>280</v>
      </c>
      <c r="B731" s="116" t="s">
        <v>572</v>
      </c>
      <c r="C731" s="182" t="s">
        <v>19</v>
      </c>
      <c r="D731" s="182" t="s">
        <v>573</v>
      </c>
      <c r="E731" s="239" t="s">
        <v>283</v>
      </c>
      <c r="F731" s="239"/>
      <c r="G731" s="117" t="s">
        <v>284</v>
      </c>
      <c r="H731" s="118">
        <v>1</v>
      </c>
      <c r="I731" s="119">
        <v>0.39</v>
      </c>
      <c r="J731" s="119">
        <v>0.39</v>
      </c>
    </row>
    <row r="732" spans="1:10">
      <c r="A732" s="183" t="s">
        <v>287</v>
      </c>
      <c r="B732" s="120" t="s">
        <v>575</v>
      </c>
      <c r="C732" s="183" t="s">
        <v>19</v>
      </c>
      <c r="D732" s="183" t="s">
        <v>838</v>
      </c>
      <c r="E732" s="240" t="s">
        <v>182</v>
      </c>
      <c r="F732" s="240"/>
      <c r="G732" s="122" t="s">
        <v>284</v>
      </c>
      <c r="H732" s="123">
        <v>1</v>
      </c>
      <c r="I732" s="124">
        <v>0.79</v>
      </c>
      <c r="J732" s="124">
        <v>0.79</v>
      </c>
    </row>
    <row r="733" spans="1:10">
      <c r="A733" s="183" t="s">
        <v>287</v>
      </c>
      <c r="B733" s="120" t="s">
        <v>576</v>
      </c>
      <c r="C733" s="183" t="s">
        <v>19</v>
      </c>
      <c r="D733" s="183" t="s">
        <v>577</v>
      </c>
      <c r="E733" s="240" t="s">
        <v>839</v>
      </c>
      <c r="F733" s="240"/>
      <c r="G733" s="122" t="s">
        <v>284</v>
      </c>
      <c r="H733" s="123">
        <v>1</v>
      </c>
      <c r="I733" s="124">
        <v>15.98</v>
      </c>
      <c r="J733" s="124">
        <v>15.98</v>
      </c>
    </row>
    <row r="734" spans="1:10">
      <c r="A734" s="183" t="s">
        <v>287</v>
      </c>
      <c r="B734" s="120" t="s">
        <v>578</v>
      </c>
      <c r="C734" s="183" t="s">
        <v>19</v>
      </c>
      <c r="D734" s="183" t="s">
        <v>840</v>
      </c>
      <c r="E734" s="240" t="s">
        <v>182</v>
      </c>
      <c r="F734" s="240"/>
      <c r="G734" s="122" t="s">
        <v>284</v>
      </c>
      <c r="H734" s="123">
        <v>1</v>
      </c>
      <c r="I734" s="124">
        <v>0.34</v>
      </c>
      <c r="J734" s="124">
        <v>0.34</v>
      </c>
    </row>
    <row r="735" spans="1:10">
      <c r="A735" s="183" t="s">
        <v>287</v>
      </c>
      <c r="B735" s="120" t="s">
        <v>579</v>
      </c>
      <c r="C735" s="183" t="s">
        <v>19</v>
      </c>
      <c r="D735" s="183" t="s">
        <v>841</v>
      </c>
      <c r="E735" s="240" t="s">
        <v>580</v>
      </c>
      <c r="F735" s="240"/>
      <c r="G735" s="122" t="s">
        <v>284</v>
      </c>
      <c r="H735" s="123">
        <v>1</v>
      </c>
      <c r="I735" s="124">
        <v>0.05</v>
      </c>
      <c r="J735" s="124">
        <v>0.05</v>
      </c>
    </row>
    <row r="736" spans="1:10">
      <c r="A736" s="183" t="s">
        <v>287</v>
      </c>
      <c r="B736" s="120" t="s">
        <v>581</v>
      </c>
      <c r="C736" s="183" t="s">
        <v>19</v>
      </c>
      <c r="D736" s="183" t="s">
        <v>842</v>
      </c>
      <c r="E736" s="240" t="s">
        <v>582</v>
      </c>
      <c r="F736" s="240"/>
      <c r="G736" s="122" t="s">
        <v>284</v>
      </c>
      <c r="H736" s="123">
        <v>1</v>
      </c>
      <c r="I736" s="124">
        <v>1.19</v>
      </c>
      <c r="J736" s="124">
        <v>1.19</v>
      </c>
    </row>
    <row r="737" spans="1:11">
      <c r="A737" s="179"/>
      <c r="B737" s="179"/>
      <c r="C737" s="179"/>
      <c r="D737" s="179"/>
      <c r="E737" s="179" t="s">
        <v>293</v>
      </c>
      <c r="F737" s="185">
        <v>16.37</v>
      </c>
      <c r="G737" s="179" t="s">
        <v>294</v>
      </c>
      <c r="H737" s="185">
        <v>0</v>
      </c>
      <c r="I737" s="179" t="s">
        <v>295</v>
      </c>
      <c r="J737" s="185">
        <v>16.37</v>
      </c>
    </row>
    <row r="738" spans="1:11" ht="15" customHeight="1">
      <c r="A738" s="179"/>
      <c r="B738" s="179"/>
      <c r="C738" s="179"/>
      <c r="D738" s="179"/>
      <c r="E738" s="179" t="s">
        <v>296</v>
      </c>
      <c r="F738" s="185">
        <v>5.36</v>
      </c>
      <c r="G738" s="179"/>
      <c r="H738" s="246" t="s">
        <v>297</v>
      </c>
      <c r="I738" s="246"/>
      <c r="J738" s="185">
        <v>25.34</v>
      </c>
    </row>
    <row r="739" spans="1:11" s="97" customFormat="1" ht="15" thickBot="1">
      <c r="A739" s="176"/>
      <c r="B739" s="176"/>
      <c r="C739" s="176"/>
      <c r="D739" s="176"/>
      <c r="E739" s="176"/>
      <c r="F739" s="176"/>
      <c r="G739" s="176" t="s">
        <v>298</v>
      </c>
      <c r="H739" s="128">
        <v>165</v>
      </c>
      <c r="I739" s="176" t="s">
        <v>299</v>
      </c>
      <c r="J739" s="177">
        <v>4181.1000000000004</v>
      </c>
    </row>
    <row r="740" spans="1:11" ht="15" thickTop="1">
      <c r="A740" s="164"/>
      <c r="B740" s="164"/>
      <c r="C740" s="164"/>
      <c r="D740" s="164"/>
      <c r="E740" s="164"/>
      <c r="F740" s="164"/>
      <c r="G740" s="164"/>
      <c r="H740" s="164"/>
      <c r="I740" s="164"/>
      <c r="J740" s="164"/>
    </row>
    <row r="741" spans="1:11" ht="15">
      <c r="A741" s="108" t="s">
        <v>756</v>
      </c>
      <c r="B741" s="107" t="s">
        <v>8</v>
      </c>
      <c r="C741" s="108" t="s">
        <v>9</v>
      </c>
      <c r="D741" s="108" t="s">
        <v>10</v>
      </c>
      <c r="E741" s="237" t="s">
        <v>11</v>
      </c>
      <c r="F741" s="237"/>
      <c r="G741" s="109" t="s">
        <v>12</v>
      </c>
      <c r="H741" s="107" t="s">
        <v>13</v>
      </c>
      <c r="I741" s="107" t="s">
        <v>14</v>
      </c>
      <c r="J741" s="107" t="s">
        <v>16</v>
      </c>
    </row>
    <row r="742" spans="1:11" ht="25.5">
      <c r="A742" s="112" t="s">
        <v>279</v>
      </c>
      <c r="B742" s="111" t="s">
        <v>588</v>
      </c>
      <c r="C742" s="112" t="s">
        <v>58</v>
      </c>
      <c r="D742" s="112" t="s">
        <v>558</v>
      </c>
      <c r="E742" s="241" t="s">
        <v>60</v>
      </c>
      <c r="F742" s="242"/>
      <c r="G742" s="113" t="s">
        <v>520</v>
      </c>
      <c r="H742" s="115">
        <v>1</v>
      </c>
      <c r="I742" s="115"/>
      <c r="J742" s="115"/>
    </row>
    <row r="743" spans="1:11" ht="25.5">
      <c r="A743" s="121" t="s">
        <v>574</v>
      </c>
      <c r="B743" s="120" t="s">
        <v>589</v>
      </c>
      <c r="C743" s="121" t="s">
        <v>58</v>
      </c>
      <c r="D743" s="121" t="s">
        <v>558</v>
      </c>
      <c r="E743" s="243" t="s">
        <v>590</v>
      </c>
      <c r="F743" s="244"/>
      <c r="G743" s="165" t="s">
        <v>21</v>
      </c>
      <c r="H743" s="124" t="s">
        <v>569</v>
      </c>
      <c r="I743" s="124"/>
      <c r="J743" s="124"/>
    </row>
    <row r="744" spans="1:11">
      <c r="A744" s="166"/>
      <c r="B744" s="166"/>
      <c r="C744" s="166"/>
      <c r="D744" s="166"/>
      <c r="E744" s="126" t="s">
        <v>583</v>
      </c>
      <c r="F744" s="125" t="s">
        <v>584</v>
      </c>
      <c r="G744" s="126" t="s">
        <v>585</v>
      </c>
      <c r="H744" s="125" t="s">
        <v>584</v>
      </c>
      <c r="I744" s="126" t="s">
        <v>586</v>
      </c>
      <c r="J744" s="125" t="s">
        <v>584</v>
      </c>
    </row>
    <row r="745" spans="1:11" ht="14.25" customHeight="1">
      <c r="A745" s="166"/>
      <c r="B745" s="166"/>
      <c r="C745" s="166"/>
      <c r="D745" s="166"/>
      <c r="E745" s="126" t="s">
        <v>296</v>
      </c>
      <c r="F745" s="125"/>
      <c r="H745" s="236" t="s">
        <v>297</v>
      </c>
      <c r="I745" s="236"/>
      <c r="J745" s="125"/>
    </row>
    <row r="746" spans="1:11" s="97" customFormat="1" ht="30" customHeight="1">
      <c r="A746" s="131"/>
      <c r="B746" s="131"/>
      <c r="C746" s="131"/>
      <c r="D746" s="131"/>
      <c r="E746" s="131"/>
      <c r="F746" s="131"/>
      <c r="G746" s="131" t="s">
        <v>298</v>
      </c>
      <c r="H746" s="128">
        <v>1</v>
      </c>
      <c r="I746" s="131" t="s">
        <v>299</v>
      </c>
      <c r="J746" s="133">
        <f>'Orçamento Sintético'!J86</f>
        <v>382.65332899999987</v>
      </c>
    </row>
    <row r="747" spans="1:11">
      <c r="A747" s="130"/>
      <c r="B747" s="130"/>
      <c r="C747" s="130"/>
      <c r="D747" s="130"/>
      <c r="E747" s="130"/>
      <c r="F747" s="130"/>
      <c r="G747" s="130"/>
      <c r="H747" s="130"/>
      <c r="I747" s="130"/>
      <c r="J747" s="130"/>
      <c r="K747" s="169"/>
    </row>
    <row r="748" spans="1:11">
      <c r="A748" s="229"/>
      <c r="B748" s="229"/>
      <c r="C748" s="229"/>
      <c r="D748" s="132"/>
      <c r="E748" s="127"/>
      <c r="F748" s="230" t="s">
        <v>168</v>
      </c>
      <c r="G748" s="229"/>
      <c r="H748" s="231">
        <f>'Orçamento Sintético'!L88</f>
        <v>76913.319128999967</v>
      </c>
      <c r="I748" s="229"/>
      <c r="J748" s="229"/>
    </row>
    <row r="749" spans="1:11">
      <c r="A749" s="229"/>
      <c r="B749" s="229"/>
      <c r="C749" s="229"/>
      <c r="D749" s="132"/>
      <c r="E749" s="127"/>
      <c r="F749" s="230" t="s">
        <v>169</v>
      </c>
      <c r="G749" s="229"/>
      <c r="H749" s="231">
        <f>'Orçamento Sintético'!L89</f>
        <v>20532.871394881906</v>
      </c>
      <c r="I749" s="229"/>
      <c r="J749" s="229"/>
    </row>
    <row r="750" spans="1:11">
      <c r="A750" s="229"/>
      <c r="B750" s="229"/>
      <c r="C750" s="229"/>
      <c r="D750" s="132"/>
      <c r="E750" s="127"/>
      <c r="F750" s="230" t="s">
        <v>170</v>
      </c>
      <c r="G750" s="229"/>
      <c r="H750" s="231">
        <f>'Orçamento Sintético'!L90</f>
        <v>97446.190523881873</v>
      </c>
      <c r="I750" s="229"/>
      <c r="J750" s="229"/>
    </row>
    <row r="751" spans="1:11">
      <c r="A751" s="134"/>
      <c r="B751" s="134"/>
      <c r="C751" s="134"/>
      <c r="D751" s="134"/>
      <c r="E751" s="134"/>
      <c r="F751" s="134"/>
      <c r="G751" s="134"/>
      <c r="H751" s="134"/>
      <c r="I751" s="134"/>
      <c r="J751" s="134"/>
    </row>
    <row r="752" spans="1:11" s="97" customFormat="1" ht="50.1" customHeight="1">
      <c r="A752" s="236" t="s">
        <v>171</v>
      </c>
      <c r="B752" s="236"/>
      <c r="C752" s="236"/>
      <c r="D752" s="236"/>
      <c r="E752" s="236"/>
      <c r="F752" s="236"/>
      <c r="G752" s="236"/>
      <c r="H752" s="236"/>
      <c r="I752" s="236"/>
      <c r="J752" s="236"/>
    </row>
  </sheetData>
  <mergeCells count="532">
    <mergeCell ref="E692:F692"/>
    <mergeCell ref="E693:F693"/>
    <mergeCell ref="E694:F694"/>
    <mergeCell ref="E695:F695"/>
    <mergeCell ref="E696:F696"/>
    <mergeCell ref="E697:F697"/>
    <mergeCell ref="E698:F698"/>
    <mergeCell ref="F726:G726"/>
    <mergeCell ref="H738:I738"/>
    <mergeCell ref="E699:F699"/>
    <mergeCell ref="H701:I701"/>
    <mergeCell ref="E706:F706"/>
    <mergeCell ref="E707:F707"/>
    <mergeCell ref="E708:F708"/>
    <mergeCell ref="E709:F709"/>
    <mergeCell ref="E710:F710"/>
    <mergeCell ref="E711:F711"/>
    <mergeCell ref="H713:I713"/>
    <mergeCell ref="E680:F680"/>
    <mergeCell ref="E681:F681"/>
    <mergeCell ref="E682:F682"/>
    <mergeCell ref="E683:F683"/>
    <mergeCell ref="E684:F684"/>
    <mergeCell ref="E685:F685"/>
    <mergeCell ref="E686:F686"/>
    <mergeCell ref="H688:I688"/>
    <mergeCell ref="E691:F691"/>
    <mergeCell ref="E662:F662"/>
    <mergeCell ref="E663:F663"/>
    <mergeCell ref="H665:I665"/>
    <mergeCell ref="E668:F668"/>
    <mergeCell ref="E669:F669"/>
    <mergeCell ref="H671:I671"/>
    <mergeCell ref="E674:F674"/>
    <mergeCell ref="E675:F675"/>
    <mergeCell ref="H677:I677"/>
    <mergeCell ref="E650:F650"/>
    <mergeCell ref="E651:F651"/>
    <mergeCell ref="E652:F652"/>
    <mergeCell ref="E653:F653"/>
    <mergeCell ref="E654:F654"/>
    <mergeCell ref="E655:F655"/>
    <mergeCell ref="E656:F656"/>
    <mergeCell ref="E657:F657"/>
    <mergeCell ref="H659:I659"/>
    <mergeCell ref="E635:F635"/>
    <mergeCell ref="H637:I637"/>
    <mergeCell ref="E640:F640"/>
    <mergeCell ref="E641:F641"/>
    <mergeCell ref="E642:F642"/>
    <mergeCell ref="E643:F643"/>
    <mergeCell ref="E644:F644"/>
    <mergeCell ref="H646:I646"/>
    <mergeCell ref="F649:G649"/>
    <mergeCell ref="E623:F623"/>
    <mergeCell ref="E624:F624"/>
    <mergeCell ref="E625:F625"/>
    <mergeCell ref="E626:F626"/>
    <mergeCell ref="H628:I628"/>
    <mergeCell ref="E631:F631"/>
    <mergeCell ref="E632:F632"/>
    <mergeCell ref="E633:F633"/>
    <mergeCell ref="E634:F634"/>
    <mergeCell ref="E608:F608"/>
    <mergeCell ref="E609:F609"/>
    <mergeCell ref="H611:I611"/>
    <mergeCell ref="E614:F614"/>
    <mergeCell ref="E615:F615"/>
    <mergeCell ref="E616:F616"/>
    <mergeCell ref="E617:F617"/>
    <mergeCell ref="H619:I619"/>
    <mergeCell ref="E622:F622"/>
    <mergeCell ref="E596:F596"/>
    <mergeCell ref="H598:I598"/>
    <mergeCell ref="E601:F601"/>
    <mergeCell ref="E602:F602"/>
    <mergeCell ref="E603:F603"/>
    <mergeCell ref="E604:F604"/>
    <mergeCell ref="E605:F605"/>
    <mergeCell ref="E606:F606"/>
    <mergeCell ref="E607:F607"/>
    <mergeCell ref="E584:F584"/>
    <mergeCell ref="E585:F585"/>
    <mergeCell ref="E586:F586"/>
    <mergeCell ref="E587:F587"/>
    <mergeCell ref="H589:I589"/>
    <mergeCell ref="E592:F592"/>
    <mergeCell ref="E593:F593"/>
    <mergeCell ref="E594:F594"/>
    <mergeCell ref="E595:F595"/>
    <mergeCell ref="E572:F572"/>
    <mergeCell ref="E573:F573"/>
    <mergeCell ref="E574:F574"/>
    <mergeCell ref="E575:F575"/>
    <mergeCell ref="H577:I577"/>
    <mergeCell ref="E580:F580"/>
    <mergeCell ref="E581:F581"/>
    <mergeCell ref="E582:F582"/>
    <mergeCell ref="E583:F583"/>
    <mergeCell ref="E414:F414"/>
    <mergeCell ref="E415:F415"/>
    <mergeCell ref="E416:F416"/>
    <mergeCell ref="E417:F417"/>
    <mergeCell ref="H419:I419"/>
    <mergeCell ref="E405:F405"/>
    <mergeCell ref="E555:F555"/>
    <mergeCell ref="H557:I557"/>
    <mergeCell ref="E560:F560"/>
    <mergeCell ref="F422:G422"/>
    <mergeCell ref="E427:F427"/>
    <mergeCell ref="E428:F428"/>
    <mergeCell ref="E429:F429"/>
    <mergeCell ref="E430:F430"/>
    <mergeCell ref="E436:F436"/>
    <mergeCell ref="E437:F437"/>
    <mergeCell ref="H439:I439"/>
    <mergeCell ref="E432:F432"/>
    <mergeCell ref="E433:F433"/>
    <mergeCell ref="E434:F434"/>
    <mergeCell ref="E435:F435"/>
    <mergeCell ref="E423:F423"/>
    <mergeCell ref="E424:F424"/>
    <mergeCell ref="E425:F425"/>
    <mergeCell ref="E426:F426"/>
    <mergeCell ref="E431:F431"/>
    <mergeCell ref="H289:I289"/>
    <mergeCell ref="E294:F294"/>
    <mergeCell ref="E295:F295"/>
    <mergeCell ref="H297:I297"/>
    <mergeCell ref="H313:I313"/>
    <mergeCell ref="E316:F316"/>
    <mergeCell ref="E317:F317"/>
    <mergeCell ref="E318:F318"/>
    <mergeCell ref="H321:I321"/>
    <mergeCell ref="E300:F300"/>
    <mergeCell ref="E301:F301"/>
    <mergeCell ref="E302:F302"/>
    <mergeCell ref="E292:F292"/>
    <mergeCell ref="E293:F293"/>
    <mergeCell ref="E406:F406"/>
    <mergeCell ref="E407:F407"/>
    <mergeCell ref="E408:F408"/>
    <mergeCell ref="H410:I410"/>
    <mergeCell ref="E413:F413"/>
    <mergeCell ref="E396:F396"/>
    <mergeCell ref="E397:F397"/>
    <mergeCell ref="E398:F398"/>
    <mergeCell ref="E236:F236"/>
    <mergeCell ref="H238:I238"/>
    <mergeCell ref="E244:F244"/>
    <mergeCell ref="E245:F245"/>
    <mergeCell ref="E246:F246"/>
    <mergeCell ref="E241:F241"/>
    <mergeCell ref="E242:F242"/>
    <mergeCell ref="E231:F231"/>
    <mergeCell ref="E232:F232"/>
    <mergeCell ref="E233:F233"/>
    <mergeCell ref="H132:I132"/>
    <mergeCell ref="E138:F138"/>
    <mergeCell ref="E139:F139"/>
    <mergeCell ref="E140:F140"/>
    <mergeCell ref="H142:I142"/>
    <mergeCell ref="E148:F148"/>
    <mergeCell ref="E149:F149"/>
    <mergeCell ref="H151:I151"/>
    <mergeCell ref="E158:F158"/>
    <mergeCell ref="E147:F147"/>
    <mergeCell ref="E154:F154"/>
    <mergeCell ref="E155:F155"/>
    <mergeCell ref="E145:F145"/>
    <mergeCell ref="E146:F146"/>
    <mergeCell ref="E135:F135"/>
    <mergeCell ref="E136:F136"/>
    <mergeCell ref="E137:F137"/>
    <mergeCell ref="E69:F69"/>
    <mergeCell ref="E70:F70"/>
    <mergeCell ref="H72:I72"/>
    <mergeCell ref="E78:F78"/>
    <mergeCell ref="E79:F79"/>
    <mergeCell ref="E80:F80"/>
    <mergeCell ref="H82:I82"/>
    <mergeCell ref="E88:F88"/>
    <mergeCell ref="E89:F89"/>
    <mergeCell ref="E85:F85"/>
    <mergeCell ref="E86:F86"/>
    <mergeCell ref="E75:F75"/>
    <mergeCell ref="E76:F76"/>
    <mergeCell ref="E77:F77"/>
    <mergeCell ref="E57:F57"/>
    <mergeCell ref="E58:F58"/>
    <mergeCell ref="E59:F59"/>
    <mergeCell ref="E60:F60"/>
    <mergeCell ref="H62:I62"/>
    <mergeCell ref="E65:F65"/>
    <mergeCell ref="E66:F66"/>
    <mergeCell ref="E67:F67"/>
    <mergeCell ref="E68:F68"/>
    <mergeCell ref="E45:F45"/>
    <mergeCell ref="E46:F46"/>
    <mergeCell ref="E47:F47"/>
    <mergeCell ref="E48:F48"/>
    <mergeCell ref="E49:F49"/>
    <mergeCell ref="E50:F50"/>
    <mergeCell ref="H52:I52"/>
    <mergeCell ref="E55:F55"/>
    <mergeCell ref="E56:F56"/>
    <mergeCell ref="H530:I530"/>
    <mergeCell ref="A748:C748"/>
    <mergeCell ref="F748:G748"/>
    <mergeCell ref="H748:J748"/>
    <mergeCell ref="A749:C749"/>
    <mergeCell ref="F749:G749"/>
    <mergeCell ref="H749:J749"/>
    <mergeCell ref="E704:F704"/>
    <mergeCell ref="E705:F705"/>
    <mergeCell ref="E716:F716"/>
    <mergeCell ref="E717:F717"/>
    <mergeCell ref="E718:F718"/>
    <mergeCell ref="E719:F719"/>
    <mergeCell ref="E720:F720"/>
    <mergeCell ref="E721:F721"/>
    <mergeCell ref="H723:I723"/>
    <mergeCell ref="E561:F561"/>
    <mergeCell ref="E562:F562"/>
    <mergeCell ref="E563:F563"/>
    <mergeCell ref="E564:F564"/>
    <mergeCell ref="E565:F565"/>
    <mergeCell ref="H567:I567"/>
    <mergeCell ref="F570:G570"/>
    <mergeCell ref="E571:F571"/>
    <mergeCell ref="H548:I548"/>
    <mergeCell ref="E551:F551"/>
    <mergeCell ref="E552:F552"/>
    <mergeCell ref="E553:F553"/>
    <mergeCell ref="E534:F534"/>
    <mergeCell ref="E535:F535"/>
    <mergeCell ref="E536:F536"/>
    <mergeCell ref="E537:F537"/>
    <mergeCell ref="H539:I539"/>
    <mergeCell ref="E554:F554"/>
    <mergeCell ref="E516:F516"/>
    <mergeCell ref="E517:F517"/>
    <mergeCell ref="E518:F518"/>
    <mergeCell ref="E524:F524"/>
    <mergeCell ref="E507:F507"/>
    <mergeCell ref="E508:F508"/>
    <mergeCell ref="E509:F509"/>
    <mergeCell ref="E515:F515"/>
    <mergeCell ref="E510:F510"/>
    <mergeCell ref="E542:F542"/>
    <mergeCell ref="E543:F543"/>
    <mergeCell ref="E544:F544"/>
    <mergeCell ref="E545:F545"/>
    <mergeCell ref="E546:F546"/>
    <mergeCell ref="E525:F525"/>
    <mergeCell ref="E526:F526"/>
    <mergeCell ref="E527:F527"/>
    <mergeCell ref="E533:F533"/>
    <mergeCell ref="E528:F528"/>
    <mergeCell ref="H512:I512"/>
    <mergeCell ref="E519:F519"/>
    <mergeCell ref="H521:I521"/>
    <mergeCell ref="E498:F498"/>
    <mergeCell ref="E499:F499"/>
    <mergeCell ref="E500:F500"/>
    <mergeCell ref="H502:I502"/>
    <mergeCell ref="E505:F505"/>
    <mergeCell ref="E506:F506"/>
    <mergeCell ref="E489:F489"/>
    <mergeCell ref="E490:F490"/>
    <mergeCell ref="E491:F491"/>
    <mergeCell ref="H493:I493"/>
    <mergeCell ref="E496:F496"/>
    <mergeCell ref="E497:F497"/>
    <mergeCell ref="E480:F480"/>
    <mergeCell ref="E481:F481"/>
    <mergeCell ref="E482:F482"/>
    <mergeCell ref="H484:I484"/>
    <mergeCell ref="E487:F487"/>
    <mergeCell ref="E488:F488"/>
    <mergeCell ref="E471:F471"/>
    <mergeCell ref="E472:F472"/>
    <mergeCell ref="E473:F473"/>
    <mergeCell ref="H475:I475"/>
    <mergeCell ref="E478:F478"/>
    <mergeCell ref="E479:F479"/>
    <mergeCell ref="E462:F462"/>
    <mergeCell ref="E463:F463"/>
    <mergeCell ref="E464:F464"/>
    <mergeCell ref="H466:I466"/>
    <mergeCell ref="E469:F469"/>
    <mergeCell ref="E470:F470"/>
    <mergeCell ref="E460:F460"/>
    <mergeCell ref="E461:F461"/>
    <mergeCell ref="H457:I457"/>
    <mergeCell ref="E451:F451"/>
    <mergeCell ref="E452:F452"/>
    <mergeCell ref="E453:F453"/>
    <mergeCell ref="E454:F454"/>
    <mergeCell ref="E455:F455"/>
    <mergeCell ref="E442:F442"/>
    <mergeCell ref="E443:F443"/>
    <mergeCell ref="E444:F444"/>
    <mergeCell ref="E445:F445"/>
    <mergeCell ref="E446:F446"/>
    <mergeCell ref="H448:I448"/>
    <mergeCell ref="E399:F399"/>
    <mergeCell ref="H401:I401"/>
    <mergeCell ref="E404:F404"/>
    <mergeCell ref="E387:F387"/>
    <mergeCell ref="E388:F388"/>
    <mergeCell ref="E389:F389"/>
    <mergeCell ref="E390:F390"/>
    <mergeCell ref="H392:I392"/>
    <mergeCell ref="E395:F395"/>
    <mergeCell ref="E378:F378"/>
    <mergeCell ref="E379:F379"/>
    <mergeCell ref="E380:F380"/>
    <mergeCell ref="E381:F381"/>
    <mergeCell ref="H383:I383"/>
    <mergeCell ref="E386:F386"/>
    <mergeCell ref="E369:F369"/>
    <mergeCell ref="E370:F370"/>
    <mergeCell ref="E371:F371"/>
    <mergeCell ref="E372:F372"/>
    <mergeCell ref="H374:I374"/>
    <mergeCell ref="E377:F377"/>
    <mergeCell ref="E363:F363"/>
    <mergeCell ref="H365:I365"/>
    <mergeCell ref="E368:F368"/>
    <mergeCell ref="E351:F351"/>
    <mergeCell ref="E352:F352"/>
    <mergeCell ref="E353:F353"/>
    <mergeCell ref="E354:F354"/>
    <mergeCell ref="H356:I356"/>
    <mergeCell ref="E359:F359"/>
    <mergeCell ref="E350:F350"/>
    <mergeCell ref="E335:F335"/>
    <mergeCell ref="E336:F336"/>
    <mergeCell ref="E332:F332"/>
    <mergeCell ref="E333:F333"/>
    <mergeCell ref="E334:F334"/>
    <mergeCell ref="E360:F360"/>
    <mergeCell ref="E361:F361"/>
    <mergeCell ref="E362:F362"/>
    <mergeCell ref="H338:I338"/>
    <mergeCell ref="E341:F341"/>
    <mergeCell ref="E342:F342"/>
    <mergeCell ref="H347:I347"/>
    <mergeCell ref="E327:F327"/>
    <mergeCell ref="E319:F319"/>
    <mergeCell ref="E324:F324"/>
    <mergeCell ref="E325:F325"/>
    <mergeCell ref="E326:F326"/>
    <mergeCell ref="H329:I329"/>
    <mergeCell ref="E343:F343"/>
    <mergeCell ref="E344:F344"/>
    <mergeCell ref="E345:F345"/>
    <mergeCell ref="E303:F303"/>
    <mergeCell ref="H305:I305"/>
    <mergeCell ref="E308:F308"/>
    <mergeCell ref="E309:F309"/>
    <mergeCell ref="E310:F310"/>
    <mergeCell ref="E311:F311"/>
    <mergeCell ref="E281:F281"/>
    <mergeCell ref="E282:F282"/>
    <mergeCell ref="E283:F283"/>
    <mergeCell ref="E284:F284"/>
    <mergeCell ref="E285:F285"/>
    <mergeCell ref="E286:F286"/>
    <mergeCell ref="E287:F287"/>
    <mergeCell ref="E271:F271"/>
    <mergeCell ref="E272:F272"/>
    <mergeCell ref="E273:F273"/>
    <mergeCell ref="E276:F276"/>
    <mergeCell ref="E216:F216"/>
    <mergeCell ref="H278:I278"/>
    <mergeCell ref="E252:F252"/>
    <mergeCell ref="E253:F253"/>
    <mergeCell ref="E243:F243"/>
    <mergeCell ref="E251:F251"/>
    <mergeCell ref="H248:I248"/>
    <mergeCell ref="E254:F254"/>
    <mergeCell ref="E255:F255"/>
    <mergeCell ref="E256:F256"/>
    <mergeCell ref="H258:I258"/>
    <mergeCell ref="E261:F261"/>
    <mergeCell ref="E262:F262"/>
    <mergeCell ref="E263:F263"/>
    <mergeCell ref="E264:F264"/>
    <mergeCell ref="E265:F265"/>
    <mergeCell ref="E266:F266"/>
    <mergeCell ref="H268:I268"/>
    <mergeCell ref="E274:F274"/>
    <mergeCell ref="E275:F275"/>
    <mergeCell ref="E226:F226"/>
    <mergeCell ref="H228:I228"/>
    <mergeCell ref="E234:F234"/>
    <mergeCell ref="E235:F235"/>
    <mergeCell ref="H218:I218"/>
    <mergeCell ref="E224:F224"/>
    <mergeCell ref="E225:F225"/>
    <mergeCell ref="E201:F201"/>
    <mergeCell ref="E202:F202"/>
    <mergeCell ref="E203:F203"/>
    <mergeCell ref="E204:F204"/>
    <mergeCell ref="E221:F221"/>
    <mergeCell ref="E222:F222"/>
    <mergeCell ref="E223:F223"/>
    <mergeCell ref="E211:F211"/>
    <mergeCell ref="E212:F212"/>
    <mergeCell ref="E213:F213"/>
    <mergeCell ref="E214:F214"/>
    <mergeCell ref="E215:F215"/>
    <mergeCell ref="E192:F192"/>
    <mergeCell ref="E193:F193"/>
    <mergeCell ref="E194:F194"/>
    <mergeCell ref="E195:F195"/>
    <mergeCell ref="E196:F196"/>
    <mergeCell ref="H198:I198"/>
    <mergeCell ref="E205:F205"/>
    <mergeCell ref="E206:F206"/>
    <mergeCell ref="H208:I208"/>
    <mergeCell ref="E183:F183"/>
    <mergeCell ref="E184:F184"/>
    <mergeCell ref="E185:F185"/>
    <mergeCell ref="E186:F186"/>
    <mergeCell ref="H188:I188"/>
    <mergeCell ref="E191:F191"/>
    <mergeCell ref="E174:F174"/>
    <mergeCell ref="E175:F175"/>
    <mergeCell ref="E176:F176"/>
    <mergeCell ref="E182:F182"/>
    <mergeCell ref="E177:F177"/>
    <mergeCell ref="H179:I179"/>
    <mergeCell ref="E165:F165"/>
    <mergeCell ref="E166:F166"/>
    <mergeCell ref="E167:F167"/>
    <mergeCell ref="E173:F173"/>
    <mergeCell ref="E156:F156"/>
    <mergeCell ref="E157:F157"/>
    <mergeCell ref="E164:F164"/>
    <mergeCell ref="E159:F159"/>
    <mergeCell ref="H161:I161"/>
    <mergeCell ref="E168:F168"/>
    <mergeCell ref="H170:I170"/>
    <mergeCell ref="E125:F125"/>
    <mergeCell ref="E126:F126"/>
    <mergeCell ref="E127:F127"/>
    <mergeCell ref="E128:F128"/>
    <mergeCell ref="E129:F129"/>
    <mergeCell ref="E130:F130"/>
    <mergeCell ref="E115:F115"/>
    <mergeCell ref="E116:F116"/>
    <mergeCell ref="E117:F117"/>
    <mergeCell ref="E120:F120"/>
    <mergeCell ref="H122:I122"/>
    <mergeCell ref="E96:F96"/>
    <mergeCell ref="E97:F97"/>
    <mergeCell ref="E87:F87"/>
    <mergeCell ref="E95:F95"/>
    <mergeCell ref="E90:F90"/>
    <mergeCell ref="H92:I92"/>
    <mergeCell ref="E98:F98"/>
    <mergeCell ref="E99:F99"/>
    <mergeCell ref="E100:F100"/>
    <mergeCell ref="H102:I102"/>
    <mergeCell ref="E105:F105"/>
    <mergeCell ref="E106:F106"/>
    <mergeCell ref="E107:F107"/>
    <mergeCell ref="E108:F108"/>
    <mergeCell ref="E109:F109"/>
    <mergeCell ref="E110:F110"/>
    <mergeCell ref="H112:I112"/>
    <mergeCell ref="E118:F118"/>
    <mergeCell ref="E119:F119"/>
    <mergeCell ref="E36:F36"/>
    <mergeCell ref="E37:F37"/>
    <mergeCell ref="E38:F38"/>
    <mergeCell ref="E39:F39"/>
    <mergeCell ref="E40:F40"/>
    <mergeCell ref="H42:I42"/>
    <mergeCell ref="E27:F27"/>
    <mergeCell ref="E28:F28"/>
    <mergeCell ref="E29:F29"/>
    <mergeCell ref="E30:F30"/>
    <mergeCell ref="H32:I32"/>
    <mergeCell ref="E35:F35"/>
    <mergeCell ref="E18:F18"/>
    <mergeCell ref="E19:F19"/>
    <mergeCell ref="E20:F20"/>
    <mergeCell ref="H22:I22"/>
    <mergeCell ref="E25:F25"/>
    <mergeCell ref="E26:F26"/>
    <mergeCell ref="E9:F9"/>
    <mergeCell ref="E10:F10"/>
    <mergeCell ref="H12:I12"/>
    <mergeCell ref="E15:F15"/>
    <mergeCell ref="E16:F16"/>
    <mergeCell ref="E17:F17"/>
    <mergeCell ref="A3:J3"/>
    <mergeCell ref="F4:G4"/>
    <mergeCell ref="E5:F5"/>
    <mergeCell ref="E6:F6"/>
    <mergeCell ref="E7:F7"/>
    <mergeCell ref="E8:F8"/>
    <mergeCell ref="C1:D1"/>
    <mergeCell ref="E1:F1"/>
    <mergeCell ref="G1:H1"/>
    <mergeCell ref="I1:J1"/>
    <mergeCell ref="C2:D2"/>
    <mergeCell ref="E2:F2"/>
    <mergeCell ref="G2:H2"/>
    <mergeCell ref="I2:J2"/>
    <mergeCell ref="A752:J752"/>
    <mergeCell ref="H745:I745"/>
    <mergeCell ref="E727:F727"/>
    <mergeCell ref="E728:F728"/>
    <mergeCell ref="E729:F729"/>
    <mergeCell ref="E730:F730"/>
    <mergeCell ref="E731:F731"/>
    <mergeCell ref="E732:F732"/>
    <mergeCell ref="E733:F733"/>
    <mergeCell ref="E734:F734"/>
    <mergeCell ref="E735:F735"/>
    <mergeCell ref="E736:F736"/>
    <mergeCell ref="E741:F741"/>
    <mergeCell ref="E742:F742"/>
    <mergeCell ref="E743:F743"/>
    <mergeCell ref="A750:C750"/>
    <mergeCell ref="F750:G750"/>
    <mergeCell ref="H750:J750"/>
  </mergeCells>
  <pageMargins left="0.5" right="0.5" top="1" bottom="1" header="0.5" footer="0.5"/>
  <pageSetup paperSize="9" scale="73" fitToHeight="0" orientation="landscape" r:id="rId1"/>
  <headerFooter>
    <oddHeader>UFVJM
CNPJ: 16.888.315/0001-57</oddHeader>
    <oddFooter>ROD MGT 367 KM 583  - ALTO DA JACUBA - DIAMANTINA / MG
(38) 3532-1257 / leon.oliveira@ufvjm.edu.br &amp;R Relatório gerado em orcafascio.com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G37"/>
  <sheetViews>
    <sheetView topLeftCell="A19" workbookViewId="0">
      <selection activeCell="D30" sqref="D29:D30"/>
    </sheetView>
  </sheetViews>
  <sheetFormatPr defaultRowHeight="15"/>
  <cols>
    <col min="1" max="1" width="9" style="3"/>
    <col min="2" max="3" width="9" style="2"/>
    <col min="4" max="4" width="42.5" style="2" customWidth="1"/>
    <col min="5" max="5" width="9" style="2"/>
    <col min="6" max="16384" width="9" style="3"/>
  </cols>
  <sheetData>
    <row r="1" spans="2:7" ht="15.75" thickBot="1"/>
    <row r="2" spans="2:7" ht="65.25" customHeight="1" thickTop="1" thickBot="1">
      <c r="B2" s="260" t="s">
        <v>531</v>
      </c>
      <c r="C2" s="261"/>
      <c r="D2" s="261"/>
      <c r="E2" s="262"/>
    </row>
    <row r="3" spans="2:7" ht="16.5" thickTop="1">
      <c r="B3" s="4" t="s">
        <v>172</v>
      </c>
      <c r="C3" s="5" t="s">
        <v>173</v>
      </c>
      <c r="D3" s="6" t="s">
        <v>174</v>
      </c>
      <c r="E3" s="6"/>
    </row>
    <row r="4" spans="2:7" ht="15.75">
      <c r="B4" s="7"/>
      <c r="C4" s="8" t="s">
        <v>175</v>
      </c>
      <c r="D4" s="7" t="s">
        <v>176</v>
      </c>
      <c r="E4" s="9">
        <v>0.03</v>
      </c>
      <c r="G4" s="96"/>
    </row>
    <row r="5" spans="2:7" ht="15.75">
      <c r="B5" s="7"/>
      <c r="C5" s="8" t="s">
        <v>177</v>
      </c>
      <c r="D5" s="7" t="s">
        <v>178</v>
      </c>
      <c r="E5" s="9">
        <v>8.0000000000000002E-3</v>
      </c>
    </row>
    <row r="6" spans="2:7" ht="15.75">
      <c r="B6" s="7"/>
      <c r="C6" s="8" t="s">
        <v>179</v>
      </c>
      <c r="D6" s="7" t="s">
        <v>180</v>
      </c>
      <c r="E6" s="9">
        <v>5.0000000000000001E-3</v>
      </c>
    </row>
    <row r="7" spans="2:7" ht="16.5" thickBot="1">
      <c r="B7" s="7"/>
      <c r="C7" s="8" t="s">
        <v>181</v>
      </c>
      <c r="D7" s="7" t="s">
        <v>182</v>
      </c>
      <c r="E7" s="9">
        <v>0</v>
      </c>
    </row>
    <row r="8" spans="2:7" ht="17.25" thickTop="1" thickBot="1">
      <c r="B8" s="10"/>
      <c r="C8" s="11"/>
      <c r="D8" s="12" t="s">
        <v>183</v>
      </c>
      <c r="E8" s="13">
        <f>SUM(E4:E7)</f>
        <v>4.2999999999999997E-2</v>
      </c>
    </row>
    <row r="9" spans="2:7" ht="17.25" thickTop="1" thickBot="1">
      <c r="B9" s="14"/>
      <c r="C9" s="15"/>
      <c r="D9" s="16"/>
      <c r="E9" s="17"/>
    </row>
    <row r="10" spans="2:7" ht="16.5" thickTop="1">
      <c r="B10" s="4" t="s">
        <v>172</v>
      </c>
      <c r="C10" s="18" t="s">
        <v>184</v>
      </c>
      <c r="D10" s="6" t="s">
        <v>185</v>
      </c>
      <c r="E10" s="6"/>
    </row>
    <row r="11" spans="2:7" ht="16.5" thickBot="1">
      <c r="B11" s="19"/>
      <c r="C11" s="20" t="s">
        <v>186</v>
      </c>
      <c r="D11" s="7" t="s">
        <v>187</v>
      </c>
      <c r="E11" s="9">
        <v>6.1600000000000002E-2</v>
      </c>
    </row>
    <row r="12" spans="2:7" ht="17.25" thickTop="1" thickBot="1">
      <c r="B12" s="10"/>
      <c r="C12" s="21"/>
      <c r="D12" s="22" t="s">
        <v>188</v>
      </c>
      <c r="E12" s="13">
        <f>SUM(E11)</f>
        <v>6.1600000000000002E-2</v>
      </c>
    </row>
    <row r="13" spans="2:7" ht="17.25" thickTop="1" thickBot="1">
      <c r="B13" s="14"/>
      <c r="C13" s="15"/>
      <c r="D13" s="16"/>
      <c r="E13" s="17"/>
    </row>
    <row r="14" spans="2:7" ht="16.5" thickTop="1">
      <c r="B14" s="4" t="s">
        <v>172</v>
      </c>
      <c r="C14" s="5" t="s">
        <v>189</v>
      </c>
      <c r="D14" s="4" t="s">
        <v>190</v>
      </c>
      <c r="E14" s="4"/>
    </row>
    <row r="15" spans="2:7" ht="15.75">
      <c r="B15" s="19"/>
      <c r="C15" s="8" t="s">
        <v>191</v>
      </c>
      <c r="D15" s="19" t="s">
        <v>192</v>
      </c>
      <c r="E15" s="23">
        <v>6.4999999999999997E-3</v>
      </c>
    </row>
    <row r="16" spans="2:7" ht="15.75">
      <c r="B16" s="19"/>
      <c r="C16" s="8" t="s">
        <v>193</v>
      </c>
      <c r="D16" s="19" t="s">
        <v>194</v>
      </c>
      <c r="E16" s="23">
        <v>0.03</v>
      </c>
    </row>
    <row r="17" spans="2:5" ht="15.75">
      <c r="B17" s="19"/>
      <c r="C17" s="8" t="s">
        <v>195</v>
      </c>
      <c r="D17" s="19" t="s">
        <v>196</v>
      </c>
      <c r="E17" s="23">
        <v>0.04</v>
      </c>
    </row>
    <row r="18" spans="2:5" ht="16.5" thickBot="1">
      <c r="B18" s="14"/>
      <c r="C18" s="24" t="s">
        <v>197</v>
      </c>
      <c r="D18" s="25" t="s">
        <v>198</v>
      </c>
      <c r="E18" s="26">
        <v>4.4999999999999998E-2</v>
      </c>
    </row>
    <row r="19" spans="2:5" ht="17.25" thickTop="1" thickBot="1">
      <c r="B19" s="10"/>
      <c r="C19" s="27"/>
      <c r="D19" s="22" t="s">
        <v>199</v>
      </c>
      <c r="E19" s="13">
        <f>SUM(E15:E18)</f>
        <v>0.1215</v>
      </c>
    </row>
    <row r="20" spans="2:5" ht="17.25" thickTop="1" thickBot="1">
      <c r="B20" s="14"/>
      <c r="C20" s="28"/>
      <c r="D20" s="15"/>
      <c r="E20" s="29"/>
    </row>
    <row r="21" spans="2:5" ht="17.25" thickTop="1" thickBot="1">
      <c r="B21" s="4" t="s">
        <v>172</v>
      </c>
      <c r="C21" s="5" t="s">
        <v>200</v>
      </c>
      <c r="D21" s="4" t="s">
        <v>201</v>
      </c>
      <c r="E21" s="4"/>
    </row>
    <row r="22" spans="2:5" ht="17.25" thickTop="1" thickBot="1">
      <c r="B22" s="30"/>
      <c r="C22" s="31"/>
      <c r="D22" s="17" t="s">
        <v>201</v>
      </c>
      <c r="E22" s="167">
        <v>5.8999999999999999E-3</v>
      </c>
    </row>
    <row r="23" spans="2:5" ht="17.25" thickTop="1" thickBot="1">
      <c r="B23" s="32"/>
      <c r="C23" s="12"/>
      <c r="D23" s="22" t="s">
        <v>202</v>
      </c>
      <c r="E23" s="168">
        <f>SUM(E22)</f>
        <v>5.8999999999999999E-3</v>
      </c>
    </row>
    <row r="24" spans="2:5" ht="17.25" thickTop="1" thickBot="1">
      <c r="B24" s="33"/>
      <c r="C24" s="34"/>
      <c r="D24" s="35"/>
      <c r="E24" s="36"/>
    </row>
    <row r="25" spans="2:5" ht="17.25" thickTop="1" thickBot="1">
      <c r="B25" s="263" t="s">
        <v>203</v>
      </c>
      <c r="C25" s="263"/>
      <c r="D25" s="263"/>
      <c r="E25" s="263"/>
    </row>
    <row r="26" spans="2:5" ht="16.5" thickTop="1">
      <c r="B26" s="264" t="s">
        <v>204</v>
      </c>
      <c r="C26" s="264"/>
      <c r="D26" s="264"/>
      <c r="E26" s="37">
        <f>((((1+E4)*(1+E23)*(1+E12)*(1+E5+E6))/(1-E19)-1))</f>
        <v>0.2682959984764941</v>
      </c>
    </row>
    <row r="27" spans="2:5" ht="15.75">
      <c r="B27" s="38"/>
      <c r="C27" s="265" t="s">
        <v>205</v>
      </c>
      <c r="D27" s="265"/>
      <c r="E27" s="39"/>
    </row>
    <row r="28" spans="2:5" ht="15.75">
      <c r="B28" s="38"/>
      <c r="C28" s="34"/>
      <c r="D28" s="40"/>
      <c r="E28" s="39"/>
    </row>
    <row r="29" spans="2:5">
      <c r="B29" s="41"/>
      <c r="C29" s="42"/>
      <c r="D29" s="43" t="s">
        <v>206</v>
      </c>
      <c r="E29" s="44"/>
    </row>
    <row r="30" spans="2:5">
      <c r="B30" s="41"/>
      <c r="C30" s="42"/>
      <c r="D30" s="45" t="s">
        <v>275</v>
      </c>
      <c r="E30" s="44"/>
    </row>
    <row r="31" spans="2:5">
      <c r="B31" s="41"/>
      <c r="C31" s="42"/>
      <c r="D31" s="46"/>
      <c r="E31" s="44"/>
    </row>
    <row r="32" spans="2:5" ht="15.75" thickBot="1">
      <c r="B32" s="47"/>
      <c r="C32" s="48"/>
      <c r="D32" s="49"/>
      <c r="E32" s="50"/>
    </row>
    <row r="33" spans="2:5" ht="15.75" thickTop="1">
      <c r="B33" s="51"/>
      <c r="C33" s="51"/>
      <c r="D33" s="51"/>
      <c r="E33" s="51"/>
    </row>
    <row r="34" spans="2:5">
      <c r="B34" s="52" t="s">
        <v>207</v>
      </c>
      <c r="C34" s="53"/>
      <c r="D34" s="53"/>
      <c r="E34" s="53"/>
    </row>
    <row r="35" spans="2:5">
      <c r="B35" s="259" t="s">
        <v>208</v>
      </c>
      <c r="C35" s="259"/>
      <c r="D35" s="259"/>
      <c r="E35" s="259"/>
    </row>
    <row r="36" spans="2:5">
      <c r="B36" s="259" t="s">
        <v>209</v>
      </c>
      <c r="C36" s="259"/>
      <c r="D36" s="259"/>
      <c r="E36" s="259"/>
    </row>
    <row r="37" spans="2:5">
      <c r="B37" s="259" t="s">
        <v>210</v>
      </c>
      <c r="C37" s="259"/>
      <c r="D37" s="259"/>
      <c r="E37" s="259"/>
    </row>
  </sheetData>
  <mergeCells count="7">
    <mergeCell ref="B37:E37"/>
    <mergeCell ref="B2:E2"/>
    <mergeCell ref="B25:E25"/>
    <mergeCell ref="B26:D26"/>
    <mergeCell ref="C27:D27"/>
    <mergeCell ref="B35:E35"/>
    <mergeCell ref="B36:E3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4"/>
  <sheetViews>
    <sheetView workbookViewId="0">
      <selection activeCell="G40" sqref="G40"/>
    </sheetView>
  </sheetViews>
  <sheetFormatPr defaultRowHeight="15"/>
  <cols>
    <col min="1" max="1" width="7.25" style="3" bestFit="1" customWidth="1"/>
    <col min="2" max="2" width="50.5" style="3" customWidth="1"/>
    <col min="3" max="3" width="9.625" style="3" customWidth="1"/>
    <col min="4" max="4" width="12.375" style="3" customWidth="1"/>
    <col min="5" max="16384" width="9" style="3"/>
  </cols>
  <sheetData>
    <row r="1" spans="1:4" ht="36" customHeight="1" thickTop="1">
      <c r="A1" s="266" t="s">
        <v>211</v>
      </c>
      <c r="B1" s="266"/>
      <c r="C1" s="266"/>
      <c r="D1" s="266"/>
    </row>
    <row r="2" spans="1:4" ht="30">
      <c r="A2" s="54" t="s">
        <v>212</v>
      </c>
      <c r="B2" s="55" t="s">
        <v>213</v>
      </c>
      <c r="C2" s="56" t="s">
        <v>214</v>
      </c>
      <c r="D2" s="57" t="s">
        <v>215</v>
      </c>
    </row>
    <row r="3" spans="1:4">
      <c r="A3" s="267" t="s">
        <v>216</v>
      </c>
      <c r="B3" s="267"/>
      <c r="C3" s="267"/>
      <c r="D3" s="267"/>
    </row>
    <row r="4" spans="1:4">
      <c r="A4" s="58" t="s">
        <v>217</v>
      </c>
      <c r="B4" s="59" t="s">
        <v>218</v>
      </c>
      <c r="C4" s="60"/>
      <c r="D4" s="61"/>
    </row>
    <row r="5" spans="1:4">
      <c r="A5" s="62" t="s">
        <v>219</v>
      </c>
      <c r="B5" s="63" t="s">
        <v>220</v>
      </c>
      <c r="C5" s="64"/>
      <c r="D5" s="65"/>
    </row>
    <row r="6" spans="1:4">
      <c r="A6" s="62" t="s">
        <v>221</v>
      </c>
      <c r="B6" s="63" t="s">
        <v>222</v>
      </c>
      <c r="C6" s="64"/>
      <c r="D6" s="65"/>
    </row>
    <row r="7" spans="1:4">
      <c r="A7" s="62" t="s">
        <v>223</v>
      </c>
      <c r="B7" s="63" t="s">
        <v>224</v>
      </c>
      <c r="C7" s="64"/>
      <c r="D7" s="65"/>
    </row>
    <row r="8" spans="1:4">
      <c r="A8" s="62" t="s">
        <v>225</v>
      </c>
      <c r="B8" s="63" t="s">
        <v>226</v>
      </c>
      <c r="C8" s="64"/>
      <c r="D8" s="65"/>
    </row>
    <row r="9" spans="1:4">
      <c r="A9" s="62" t="s">
        <v>227</v>
      </c>
      <c r="B9" s="63" t="s">
        <v>228</v>
      </c>
      <c r="C9" s="64"/>
      <c r="D9" s="65"/>
    </row>
    <row r="10" spans="1:4">
      <c r="A10" s="62" t="s">
        <v>229</v>
      </c>
      <c r="B10" s="63" t="s">
        <v>230</v>
      </c>
      <c r="C10" s="64"/>
      <c r="D10" s="65"/>
    </row>
    <row r="11" spans="1:4">
      <c r="A11" s="62" t="s">
        <v>231</v>
      </c>
      <c r="B11" s="63" t="s">
        <v>232</v>
      </c>
      <c r="C11" s="64"/>
      <c r="D11" s="65"/>
    </row>
    <row r="12" spans="1:4">
      <c r="A12" s="62" t="s">
        <v>233</v>
      </c>
      <c r="B12" s="63" t="s">
        <v>234</v>
      </c>
      <c r="C12" s="64"/>
      <c r="D12" s="65"/>
    </row>
    <row r="13" spans="1:4">
      <c r="A13" s="66" t="s">
        <v>173</v>
      </c>
      <c r="B13" s="67" t="s">
        <v>235</v>
      </c>
      <c r="C13" s="68"/>
      <c r="D13" s="69"/>
    </row>
    <row r="14" spans="1:4">
      <c r="A14" s="70"/>
      <c r="B14" s="71"/>
      <c r="C14" s="71"/>
      <c r="D14" s="72"/>
    </row>
    <row r="15" spans="1:4">
      <c r="A15" s="268" t="s">
        <v>236</v>
      </c>
      <c r="B15" s="268"/>
      <c r="C15" s="268"/>
      <c r="D15" s="268"/>
    </row>
    <row r="16" spans="1:4">
      <c r="A16" s="58" t="s">
        <v>237</v>
      </c>
      <c r="B16" s="59" t="s">
        <v>238</v>
      </c>
      <c r="C16" s="60"/>
      <c r="D16" s="61"/>
    </row>
    <row r="17" spans="1:4">
      <c r="A17" s="62" t="s">
        <v>239</v>
      </c>
      <c r="B17" s="63" t="s">
        <v>240</v>
      </c>
      <c r="C17" s="64"/>
      <c r="D17" s="65"/>
    </row>
    <row r="18" spans="1:4">
      <c r="A18" s="62" t="s">
        <v>241</v>
      </c>
      <c r="B18" s="63" t="s">
        <v>242</v>
      </c>
      <c r="C18" s="64"/>
      <c r="D18" s="65"/>
    </row>
    <row r="19" spans="1:4">
      <c r="A19" s="62" t="s">
        <v>243</v>
      </c>
      <c r="B19" s="63" t="s">
        <v>244</v>
      </c>
      <c r="C19" s="64"/>
      <c r="D19" s="65"/>
    </row>
    <row r="20" spans="1:4">
      <c r="A20" s="62" t="s">
        <v>245</v>
      </c>
      <c r="B20" s="63" t="s">
        <v>246</v>
      </c>
      <c r="C20" s="64"/>
      <c r="D20" s="65"/>
    </row>
    <row r="21" spans="1:4">
      <c r="A21" s="62" t="s">
        <v>247</v>
      </c>
      <c r="B21" s="63" t="s">
        <v>248</v>
      </c>
      <c r="C21" s="64"/>
      <c r="D21" s="65"/>
    </row>
    <row r="22" spans="1:4">
      <c r="A22" s="62" t="s">
        <v>249</v>
      </c>
      <c r="B22" s="63" t="s">
        <v>250</v>
      </c>
      <c r="C22" s="64"/>
      <c r="D22" s="65"/>
    </row>
    <row r="23" spans="1:4">
      <c r="A23" s="62" t="s">
        <v>251</v>
      </c>
      <c r="B23" s="63" t="s">
        <v>252</v>
      </c>
      <c r="C23" s="64"/>
      <c r="D23" s="65"/>
    </row>
    <row r="24" spans="1:4">
      <c r="A24" s="62" t="s">
        <v>253</v>
      </c>
      <c r="B24" s="63" t="s">
        <v>254</v>
      </c>
      <c r="C24" s="64"/>
      <c r="D24" s="65"/>
    </row>
    <row r="25" spans="1:4">
      <c r="A25" s="62" t="s">
        <v>255</v>
      </c>
      <c r="B25" s="63" t="s">
        <v>256</v>
      </c>
      <c r="C25" s="64"/>
      <c r="D25" s="65"/>
    </row>
    <row r="26" spans="1:4">
      <c r="A26" s="73" t="s">
        <v>184</v>
      </c>
      <c r="B26" s="74" t="s">
        <v>257</v>
      </c>
      <c r="C26" s="68"/>
      <c r="D26" s="69"/>
    </row>
    <row r="27" spans="1:4">
      <c r="A27" s="75"/>
      <c r="B27" s="76"/>
      <c r="C27" s="77"/>
      <c r="D27" s="78"/>
    </row>
    <row r="28" spans="1:4">
      <c r="A28" s="269" t="s">
        <v>258</v>
      </c>
      <c r="B28" s="269"/>
      <c r="C28" s="269"/>
      <c r="D28" s="269"/>
    </row>
    <row r="29" spans="1:4">
      <c r="A29" s="62" t="s">
        <v>259</v>
      </c>
      <c r="B29" s="63" t="s">
        <v>260</v>
      </c>
      <c r="C29" s="64"/>
      <c r="D29" s="65"/>
    </row>
    <row r="30" spans="1:4">
      <c r="A30" s="62" t="s">
        <v>261</v>
      </c>
      <c r="B30" s="63" t="s">
        <v>262</v>
      </c>
      <c r="C30" s="64"/>
      <c r="D30" s="65"/>
    </row>
    <row r="31" spans="1:4">
      <c r="A31" s="62" t="s">
        <v>263</v>
      </c>
      <c r="B31" s="63" t="s">
        <v>264</v>
      </c>
      <c r="C31" s="64"/>
      <c r="D31" s="65"/>
    </row>
    <row r="32" spans="1:4">
      <c r="A32" s="62" t="s">
        <v>265</v>
      </c>
      <c r="B32" s="63" t="s">
        <v>266</v>
      </c>
      <c r="C32" s="64"/>
      <c r="D32" s="65"/>
    </row>
    <row r="33" spans="1:4">
      <c r="A33" s="62" t="s">
        <v>267</v>
      </c>
      <c r="B33" s="63" t="s">
        <v>268</v>
      </c>
      <c r="C33" s="64"/>
      <c r="D33" s="65"/>
    </row>
    <row r="34" spans="1:4">
      <c r="A34" s="66" t="s">
        <v>189</v>
      </c>
      <c r="B34" s="79" t="s">
        <v>257</v>
      </c>
      <c r="C34" s="68"/>
      <c r="D34" s="69"/>
    </row>
    <row r="35" spans="1:4">
      <c r="A35" s="70"/>
      <c r="B35" s="71"/>
      <c r="C35" s="71"/>
      <c r="D35" s="72"/>
    </row>
    <row r="36" spans="1:4">
      <c r="A36" s="269" t="s">
        <v>269</v>
      </c>
      <c r="B36" s="269"/>
      <c r="C36" s="269"/>
      <c r="D36" s="269"/>
    </row>
    <row r="37" spans="1:4">
      <c r="A37" s="62" t="s">
        <v>270</v>
      </c>
      <c r="B37" s="63" t="s">
        <v>271</v>
      </c>
      <c r="C37" s="64"/>
      <c r="D37" s="65"/>
    </row>
    <row r="38" spans="1:4" ht="30">
      <c r="A38" s="80" t="s">
        <v>272</v>
      </c>
      <c r="B38" s="81" t="s">
        <v>273</v>
      </c>
      <c r="C38" s="82"/>
      <c r="D38" s="83"/>
    </row>
    <row r="39" spans="1:4">
      <c r="A39" s="66" t="s">
        <v>200</v>
      </c>
      <c r="B39" s="67" t="s">
        <v>257</v>
      </c>
      <c r="C39" s="68"/>
      <c r="D39" s="69"/>
    </row>
    <row r="40" spans="1:4" ht="15.75" thickBot="1">
      <c r="A40" s="84"/>
      <c r="B40" s="77"/>
      <c r="C40" s="85"/>
      <c r="D40" s="86"/>
    </row>
    <row r="41" spans="1:4" ht="15.75" thickBot="1">
      <c r="A41" s="87"/>
      <c r="B41" s="88" t="s">
        <v>274</v>
      </c>
      <c r="C41" s="89"/>
      <c r="D41" s="90"/>
    </row>
    <row r="42" spans="1:4">
      <c r="A42" s="70"/>
      <c r="B42" s="71"/>
      <c r="C42" s="71"/>
      <c r="D42" s="72"/>
    </row>
    <row r="43" spans="1:4">
      <c r="A43" s="91"/>
      <c r="B43" s="91"/>
      <c r="C43" s="91"/>
      <c r="D43" s="92"/>
    </row>
    <row r="44" spans="1:4" ht="15.75" thickBot="1">
      <c r="A44" s="93"/>
      <c r="B44" s="94"/>
      <c r="C44" s="94"/>
      <c r="D44" s="95"/>
    </row>
  </sheetData>
  <mergeCells count="5">
    <mergeCell ref="A1:D1"/>
    <mergeCell ref="A3:D3"/>
    <mergeCell ref="A15:D15"/>
    <mergeCell ref="A28:D28"/>
    <mergeCell ref="A36:D3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1"/>
  <sheetViews>
    <sheetView tabSelected="1" zoomScaleNormal="100" zoomScaleSheetLayoutView="100" workbookViewId="0">
      <selection sqref="A1:H5"/>
    </sheetView>
  </sheetViews>
  <sheetFormatPr defaultRowHeight="15"/>
  <cols>
    <col min="1" max="1" width="5.375" style="138" bestFit="1" customWidth="1"/>
    <col min="2" max="2" width="46.75" style="138" customWidth="1"/>
    <col min="3" max="3" width="8.5" style="140" bestFit="1" customWidth="1"/>
    <col min="4" max="4" width="12.625" style="138" bestFit="1" customWidth="1"/>
    <col min="5" max="5" width="8.5" style="138" bestFit="1" customWidth="1"/>
    <col min="6" max="6" width="12.625" style="138" bestFit="1" customWidth="1"/>
    <col min="7" max="7" width="8.5" style="138" bestFit="1" customWidth="1"/>
    <col min="8" max="8" width="12.625" style="138" bestFit="1" customWidth="1"/>
    <col min="9" max="9" width="8.5" style="138" bestFit="1" customWidth="1"/>
    <col min="10" max="10" width="12.625" style="138" bestFit="1" customWidth="1"/>
    <col min="11" max="254" width="9" style="138"/>
    <col min="255" max="255" width="5.375" style="138" bestFit="1" customWidth="1"/>
    <col min="256" max="256" width="49.625" style="138" bestFit="1" customWidth="1"/>
    <col min="257" max="257" width="6.25" style="138" bestFit="1" customWidth="1"/>
    <col min="258" max="258" width="10.125" style="138" bestFit="1" customWidth="1"/>
    <col min="259" max="259" width="4.875" style="138" bestFit="1" customWidth="1"/>
    <col min="260" max="260" width="10.125" style="138" bestFit="1" customWidth="1"/>
    <col min="261" max="261" width="4" style="138" bestFit="1" customWidth="1"/>
    <col min="262" max="262" width="10.125" style="138" bestFit="1" customWidth="1"/>
    <col min="263" max="263" width="4" style="138" bestFit="1" customWidth="1"/>
    <col min="264" max="264" width="10.125" style="138" bestFit="1" customWidth="1"/>
    <col min="265" max="265" width="4" style="138" bestFit="1" customWidth="1"/>
    <col min="266" max="266" width="10.125" style="138" bestFit="1" customWidth="1"/>
    <col min="267" max="510" width="9" style="138"/>
    <col min="511" max="511" width="5.375" style="138" bestFit="1" customWidth="1"/>
    <col min="512" max="512" width="49.625" style="138" bestFit="1" customWidth="1"/>
    <col min="513" max="513" width="6.25" style="138" bestFit="1" customWidth="1"/>
    <col min="514" max="514" width="10.125" style="138" bestFit="1" customWidth="1"/>
    <col min="515" max="515" width="4.875" style="138" bestFit="1" customWidth="1"/>
    <col min="516" max="516" width="10.125" style="138" bestFit="1" customWidth="1"/>
    <col min="517" max="517" width="4" style="138" bestFit="1" customWidth="1"/>
    <col min="518" max="518" width="10.125" style="138" bestFit="1" customWidth="1"/>
    <col min="519" max="519" width="4" style="138" bestFit="1" customWidth="1"/>
    <col min="520" max="520" width="10.125" style="138" bestFit="1" customWidth="1"/>
    <col min="521" max="521" width="4" style="138" bestFit="1" customWidth="1"/>
    <col min="522" max="522" width="10.125" style="138" bestFit="1" customWidth="1"/>
    <col min="523" max="766" width="9" style="138"/>
    <col min="767" max="767" width="5.375" style="138" bestFit="1" customWidth="1"/>
    <col min="768" max="768" width="49.625" style="138" bestFit="1" customWidth="1"/>
    <col min="769" max="769" width="6.25" style="138" bestFit="1" customWidth="1"/>
    <col min="770" max="770" width="10.125" style="138" bestFit="1" customWidth="1"/>
    <col min="771" max="771" width="4.875" style="138" bestFit="1" customWidth="1"/>
    <col min="772" max="772" width="10.125" style="138" bestFit="1" customWidth="1"/>
    <col min="773" max="773" width="4" style="138" bestFit="1" customWidth="1"/>
    <col min="774" max="774" width="10.125" style="138" bestFit="1" customWidth="1"/>
    <col min="775" max="775" width="4" style="138" bestFit="1" customWidth="1"/>
    <col min="776" max="776" width="10.125" style="138" bestFit="1" customWidth="1"/>
    <col min="777" max="777" width="4" style="138" bestFit="1" customWidth="1"/>
    <col min="778" max="778" width="10.125" style="138" bestFit="1" customWidth="1"/>
    <col min="779" max="1022" width="9" style="138"/>
    <col min="1023" max="1023" width="5.375" style="138" bestFit="1" customWidth="1"/>
    <col min="1024" max="1024" width="49.625" style="138" bestFit="1" customWidth="1"/>
    <col min="1025" max="1025" width="6.25" style="138" bestFit="1" customWidth="1"/>
    <col min="1026" max="1026" width="10.125" style="138" bestFit="1" customWidth="1"/>
    <col min="1027" max="1027" width="4.875" style="138" bestFit="1" customWidth="1"/>
    <col min="1028" max="1028" width="10.125" style="138" bestFit="1" customWidth="1"/>
    <col min="1029" max="1029" width="4" style="138" bestFit="1" customWidth="1"/>
    <col min="1030" max="1030" width="10.125" style="138" bestFit="1" customWidth="1"/>
    <col min="1031" max="1031" width="4" style="138" bestFit="1" customWidth="1"/>
    <col min="1032" max="1032" width="10.125" style="138" bestFit="1" customWidth="1"/>
    <col min="1033" max="1033" width="4" style="138" bestFit="1" customWidth="1"/>
    <col min="1034" max="1034" width="10.125" style="138" bestFit="1" customWidth="1"/>
    <col min="1035" max="1278" width="9" style="138"/>
    <col min="1279" max="1279" width="5.375" style="138" bestFit="1" customWidth="1"/>
    <col min="1280" max="1280" width="49.625" style="138" bestFit="1" customWidth="1"/>
    <col min="1281" max="1281" width="6.25" style="138" bestFit="1" customWidth="1"/>
    <col min="1282" max="1282" width="10.125" style="138" bestFit="1" customWidth="1"/>
    <col min="1283" max="1283" width="4.875" style="138" bestFit="1" customWidth="1"/>
    <col min="1284" max="1284" width="10.125" style="138" bestFit="1" customWidth="1"/>
    <col min="1285" max="1285" width="4" style="138" bestFit="1" customWidth="1"/>
    <col min="1286" max="1286" width="10.125" style="138" bestFit="1" customWidth="1"/>
    <col min="1287" max="1287" width="4" style="138" bestFit="1" customWidth="1"/>
    <col min="1288" max="1288" width="10.125" style="138" bestFit="1" customWidth="1"/>
    <col min="1289" max="1289" width="4" style="138" bestFit="1" customWidth="1"/>
    <col min="1290" max="1290" width="10.125" style="138" bestFit="1" customWidth="1"/>
    <col min="1291" max="1534" width="9" style="138"/>
    <col min="1535" max="1535" width="5.375" style="138" bestFit="1" customWidth="1"/>
    <col min="1536" max="1536" width="49.625" style="138" bestFit="1" customWidth="1"/>
    <col min="1537" max="1537" width="6.25" style="138" bestFit="1" customWidth="1"/>
    <col min="1538" max="1538" width="10.125" style="138" bestFit="1" customWidth="1"/>
    <col min="1539" max="1539" width="4.875" style="138" bestFit="1" customWidth="1"/>
    <col min="1540" max="1540" width="10.125" style="138" bestFit="1" customWidth="1"/>
    <col min="1541" max="1541" width="4" style="138" bestFit="1" customWidth="1"/>
    <col min="1542" max="1542" width="10.125" style="138" bestFit="1" customWidth="1"/>
    <col min="1543" max="1543" width="4" style="138" bestFit="1" customWidth="1"/>
    <col min="1544" max="1544" width="10.125" style="138" bestFit="1" customWidth="1"/>
    <col min="1545" max="1545" width="4" style="138" bestFit="1" customWidth="1"/>
    <col min="1546" max="1546" width="10.125" style="138" bestFit="1" customWidth="1"/>
    <col min="1547" max="1790" width="9" style="138"/>
    <col min="1791" max="1791" width="5.375" style="138" bestFit="1" customWidth="1"/>
    <col min="1792" max="1792" width="49.625" style="138" bestFit="1" customWidth="1"/>
    <col min="1793" max="1793" width="6.25" style="138" bestFit="1" customWidth="1"/>
    <col min="1794" max="1794" width="10.125" style="138" bestFit="1" customWidth="1"/>
    <col min="1795" max="1795" width="4.875" style="138" bestFit="1" customWidth="1"/>
    <col min="1796" max="1796" width="10.125" style="138" bestFit="1" customWidth="1"/>
    <col min="1797" max="1797" width="4" style="138" bestFit="1" customWidth="1"/>
    <col min="1798" max="1798" width="10.125" style="138" bestFit="1" customWidth="1"/>
    <col min="1799" max="1799" width="4" style="138" bestFit="1" customWidth="1"/>
    <col min="1800" max="1800" width="10.125" style="138" bestFit="1" customWidth="1"/>
    <col min="1801" max="1801" width="4" style="138" bestFit="1" customWidth="1"/>
    <col min="1802" max="1802" width="10.125" style="138" bestFit="1" customWidth="1"/>
    <col min="1803" max="2046" width="9" style="138"/>
    <col min="2047" max="2047" width="5.375" style="138" bestFit="1" customWidth="1"/>
    <col min="2048" max="2048" width="49.625" style="138" bestFit="1" customWidth="1"/>
    <col min="2049" max="2049" width="6.25" style="138" bestFit="1" customWidth="1"/>
    <col min="2050" max="2050" width="10.125" style="138" bestFit="1" customWidth="1"/>
    <col min="2051" max="2051" width="4.875" style="138" bestFit="1" customWidth="1"/>
    <col min="2052" max="2052" width="10.125" style="138" bestFit="1" customWidth="1"/>
    <col min="2053" max="2053" width="4" style="138" bestFit="1" customWidth="1"/>
    <col min="2054" max="2054" width="10.125" style="138" bestFit="1" customWidth="1"/>
    <col min="2055" max="2055" width="4" style="138" bestFit="1" customWidth="1"/>
    <col min="2056" max="2056" width="10.125" style="138" bestFit="1" customWidth="1"/>
    <col min="2057" max="2057" width="4" style="138" bestFit="1" customWidth="1"/>
    <col min="2058" max="2058" width="10.125" style="138" bestFit="1" customWidth="1"/>
    <col min="2059" max="2302" width="9" style="138"/>
    <col min="2303" max="2303" width="5.375" style="138" bestFit="1" customWidth="1"/>
    <col min="2304" max="2304" width="49.625" style="138" bestFit="1" customWidth="1"/>
    <col min="2305" max="2305" width="6.25" style="138" bestFit="1" customWidth="1"/>
    <col min="2306" max="2306" width="10.125" style="138" bestFit="1" customWidth="1"/>
    <col min="2307" max="2307" width="4.875" style="138" bestFit="1" customWidth="1"/>
    <col min="2308" max="2308" width="10.125" style="138" bestFit="1" customWidth="1"/>
    <col min="2309" max="2309" width="4" style="138" bestFit="1" customWidth="1"/>
    <col min="2310" max="2310" width="10.125" style="138" bestFit="1" customWidth="1"/>
    <col min="2311" max="2311" width="4" style="138" bestFit="1" customWidth="1"/>
    <col min="2312" max="2312" width="10.125" style="138" bestFit="1" customWidth="1"/>
    <col min="2313" max="2313" width="4" style="138" bestFit="1" customWidth="1"/>
    <col min="2314" max="2314" width="10.125" style="138" bestFit="1" customWidth="1"/>
    <col min="2315" max="2558" width="9" style="138"/>
    <col min="2559" max="2559" width="5.375" style="138" bestFit="1" customWidth="1"/>
    <col min="2560" max="2560" width="49.625" style="138" bestFit="1" customWidth="1"/>
    <col min="2561" max="2561" width="6.25" style="138" bestFit="1" customWidth="1"/>
    <col min="2562" max="2562" width="10.125" style="138" bestFit="1" customWidth="1"/>
    <col min="2563" max="2563" width="4.875" style="138" bestFit="1" customWidth="1"/>
    <col min="2564" max="2564" width="10.125" style="138" bestFit="1" customWidth="1"/>
    <col min="2565" max="2565" width="4" style="138" bestFit="1" customWidth="1"/>
    <col min="2566" max="2566" width="10.125" style="138" bestFit="1" customWidth="1"/>
    <col min="2567" max="2567" width="4" style="138" bestFit="1" customWidth="1"/>
    <col min="2568" max="2568" width="10.125" style="138" bestFit="1" customWidth="1"/>
    <col min="2569" max="2569" width="4" style="138" bestFit="1" customWidth="1"/>
    <col min="2570" max="2570" width="10.125" style="138" bestFit="1" customWidth="1"/>
    <col min="2571" max="2814" width="9" style="138"/>
    <col min="2815" max="2815" width="5.375" style="138" bestFit="1" customWidth="1"/>
    <col min="2816" max="2816" width="49.625" style="138" bestFit="1" customWidth="1"/>
    <col min="2817" max="2817" width="6.25" style="138" bestFit="1" customWidth="1"/>
    <col min="2818" max="2818" width="10.125" style="138" bestFit="1" customWidth="1"/>
    <col min="2819" max="2819" width="4.875" style="138" bestFit="1" customWidth="1"/>
    <col min="2820" max="2820" width="10.125" style="138" bestFit="1" customWidth="1"/>
    <col min="2821" max="2821" width="4" style="138" bestFit="1" customWidth="1"/>
    <col min="2822" max="2822" width="10.125" style="138" bestFit="1" customWidth="1"/>
    <col min="2823" max="2823" width="4" style="138" bestFit="1" customWidth="1"/>
    <col min="2824" max="2824" width="10.125" style="138" bestFit="1" customWidth="1"/>
    <col min="2825" max="2825" width="4" style="138" bestFit="1" customWidth="1"/>
    <col min="2826" max="2826" width="10.125" style="138" bestFit="1" customWidth="1"/>
    <col min="2827" max="3070" width="9" style="138"/>
    <col min="3071" max="3071" width="5.375" style="138" bestFit="1" customWidth="1"/>
    <col min="3072" max="3072" width="49.625" style="138" bestFit="1" customWidth="1"/>
    <col min="3073" max="3073" width="6.25" style="138" bestFit="1" customWidth="1"/>
    <col min="3074" max="3074" width="10.125" style="138" bestFit="1" customWidth="1"/>
    <col min="3075" max="3075" width="4.875" style="138" bestFit="1" customWidth="1"/>
    <col min="3076" max="3076" width="10.125" style="138" bestFit="1" customWidth="1"/>
    <col min="3077" max="3077" width="4" style="138" bestFit="1" customWidth="1"/>
    <col min="3078" max="3078" width="10.125" style="138" bestFit="1" customWidth="1"/>
    <col min="3079" max="3079" width="4" style="138" bestFit="1" customWidth="1"/>
    <col min="3080" max="3080" width="10.125" style="138" bestFit="1" customWidth="1"/>
    <col min="3081" max="3081" width="4" style="138" bestFit="1" customWidth="1"/>
    <col min="3082" max="3082" width="10.125" style="138" bestFit="1" customWidth="1"/>
    <col min="3083" max="3326" width="9" style="138"/>
    <col min="3327" max="3327" width="5.375" style="138" bestFit="1" customWidth="1"/>
    <col min="3328" max="3328" width="49.625" style="138" bestFit="1" customWidth="1"/>
    <col min="3329" max="3329" width="6.25" style="138" bestFit="1" customWidth="1"/>
    <col min="3330" max="3330" width="10.125" style="138" bestFit="1" customWidth="1"/>
    <col min="3331" max="3331" width="4.875" style="138" bestFit="1" customWidth="1"/>
    <col min="3332" max="3332" width="10.125" style="138" bestFit="1" customWidth="1"/>
    <col min="3333" max="3333" width="4" style="138" bestFit="1" customWidth="1"/>
    <col min="3334" max="3334" width="10.125" style="138" bestFit="1" customWidth="1"/>
    <col min="3335" max="3335" width="4" style="138" bestFit="1" customWidth="1"/>
    <col min="3336" max="3336" width="10.125" style="138" bestFit="1" customWidth="1"/>
    <col min="3337" max="3337" width="4" style="138" bestFit="1" customWidth="1"/>
    <col min="3338" max="3338" width="10.125" style="138" bestFit="1" customWidth="1"/>
    <col min="3339" max="3582" width="9" style="138"/>
    <col min="3583" max="3583" width="5.375" style="138" bestFit="1" customWidth="1"/>
    <col min="3584" max="3584" width="49.625" style="138" bestFit="1" customWidth="1"/>
    <col min="3585" max="3585" width="6.25" style="138" bestFit="1" customWidth="1"/>
    <col min="3586" max="3586" width="10.125" style="138" bestFit="1" customWidth="1"/>
    <col min="3587" max="3587" width="4.875" style="138" bestFit="1" customWidth="1"/>
    <col min="3588" max="3588" width="10.125" style="138" bestFit="1" customWidth="1"/>
    <col min="3589" max="3589" width="4" style="138" bestFit="1" customWidth="1"/>
    <col min="3590" max="3590" width="10.125" style="138" bestFit="1" customWidth="1"/>
    <col min="3591" max="3591" width="4" style="138" bestFit="1" customWidth="1"/>
    <col min="3592" max="3592" width="10.125" style="138" bestFit="1" customWidth="1"/>
    <col min="3593" max="3593" width="4" style="138" bestFit="1" customWidth="1"/>
    <col min="3594" max="3594" width="10.125" style="138" bestFit="1" customWidth="1"/>
    <col min="3595" max="3838" width="9" style="138"/>
    <col min="3839" max="3839" width="5.375" style="138" bestFit="1" customWidth="1"/>
    <col min="3840" max="3840" width="49.625" style="138" bestFit="1" customWidth="1"/>
    <col min="3841" max="3841" width="6.25" style="138" bestFit="1" customWidth="1"/>
    <col min="3842" max="3842" width="10.125" style="138" bestFit="1" customWidth="1"/>
    <col min="3843" max="3843" width="4.875" style="138" bestFit="1" customWidth="1"/>
    <col min="3844" max="3844" width="10.125" style="138" bestFit="1" customWidth="1"/>
    <col min="3845" max="3845" width="4" style="138" bestFit="1" customWidth="1"/>
    <col min="3846" max="3846" width="10.125" style="138" bestFit="1" customWidth="1"/>
    <col min="3847" max="3847" width="4" style="138" bestFit="1" customWidth="1"/>
    <col min="3848" max="3848" width="10.125" style="138" bestFit="1" customWidth="1"/>
    <col min="3849" max="3849" width="4" style="138" bestFit="1" customWidth="1"/>
    <col min="3850" max="3850" width="10.125" style="138" bestFit="1" customWidth="1"/>
    <col min="3851" max="4094" width="9" style="138"/>
    <col min="4095" max="4095" width="5.375" style="138" bestFit="1" customWidth="1"/>
    <col min="4096" max="4096" width="49.625" style="138" bestFit="1" customWidth="1"/>
    <col min="4097" max="4097" width="6.25" style="138" bestFit="1" customWidth="1"/>
    <col min="4098" max="4098" width="10.125" style="138" bestFit="1" customWidth="1"/>
    <col min="4099" max="4099" width="4.875" style="138" bestFit="1" customWidth="1"/>
    <col min="4100" max="4100" width="10.125" style="138" bestFit="1" customWidth="1"/>
    <col min="4101" max="4101" width="4" style="138" bestFit="1" customWidth="1"/>
    <col min="4102" max="4102" width="10.125" style="138" bestFit="1" customWidth="1"/>
    <col min="4103" max="4103" width="4" style="138" bestFit="1" customWidth="1"/>
    <col min="4104" max="4104" width="10.125" style="138" bestFit="1" customWidth="1"/>
    <col min="4105" max="4105" width="4" style="138" bestFit="1" customWidth="1"/>
    <col min="4106" max="4106" width="10.125" style="138" bestFit="1" customWidth="1"/>
    <col min="4107" max="4350" width="9" style="138"/>
    <col min="4351" max="4351" width="5.375" style="138" bestFit="1" customWidth="1"/>
    <col min="4352" max="4352" width="49.625" style="138" bestFit="1" customWidth="1"/>
    <col min="4353" max="4353" width="6.25" style="138" bestFit="1" customWidth="1"/>
    <col min="4354" max="4354" width="10.125" style="138" bestFit="1" customWidth="1"/>
    <col min="4355" max="4355" width="4.875" style="138" bestFit="1" customWidth="1"/>
    <col min="4356" max="4356" width="10.125" style="138" bestFit="1" customWidth="1"/>
    <col min="4357" max="4357" width="4" style="138" bestFit="1" customWidth="1"/>
    <col min="4358" max="4358" width="10.125" style="138" bestFit="1" customWidth="1"/>
    <col min="4359" max="4359" width="4" style="138" bestFit="1" customWidth="1"/>
    <col min="4360" max="4360" width="10.125" style="138" bestFit="1" customWidth="1"/>
    <col min="4361" max="4361" width="4" style="138" bestFit="1" customWidth="1"/>
    <col min="4362" max="4362" width="10.125" style="138" bestFit="1" customWidth="1"/>
    <col min="4363" max="4606" width="9" style="138"/>
    <col min="4607" max="4607" width="5.375" style="138" bestFit="1" customWidth="1"/>
    <col min="4608" max="4608" width="49.625" style="138" bestFit="1" customWidth="1"/>
    <col min="4609" max="4609" width="6.25" style="138" bestFit="1" customWidth="1"/>
    <col min="4610" max="4610" width="10.125" style="138" bestFit="1" customWidth="1"/>
    <col min="4611" max="4611" width="4.875" style="138" bestFit="1" customWidth="1"/>
    <col min="4612" max="4612" width="10.125" style="138" bestFit="1" customWidth="1"/>
    <col min="4613" max="4613" width="4" style="138" bestFit="1" customWidth="1"/>
    <col min="4614" max="4614" width="10.125" style="138" bestFit="1" customWidth="1"/>
    <col min="4615" max="4615" width="4" style="138" bestFit="1" customWidth="1"/>
    <col min="4616" max="4616" width="10.125" style="138" bestFit="1" customWidth="1"/>
    <col min="4617" max="4617" width="4" style="138" bestFit="1" customWidth="1"/>
    <col min="4618" max="4618" width="10.125" style="138" bestFit="1" customWidth="1"/>
    <col min="4619" max="4862" width="9" style="138"/>
    <col min="4863" max="4863" width="5.375" style="138" bestFit="1" customWidth="1"/>
    <col min="4864" max="4864" width="49.625" style="138" bestFit="1" customWidth="1"/>
    <col min="4865" max="4865" width="6.25" style="138" bestFit="1" customWidth="1"/>
    <col min="4866" max="4866" width="10.125" style="138" bestFit="1" customWidth="1"/>
    <col min="4867" max="4867" width="4.875" style="138" bestFit="1" customWidth="1"/>
    <col min="4868" max="4868" width="10.125" style="138" bestFit="1" customWidth="1"/>
    <col min="4869" max="4869" width="4" style="138" bestFit="1" customWidth="1"/>
    <col min="4870" max="4870" width="10.125" style="138" bestFit="1" customWidth="1"/>
    <col min="4871" max="4871" width="4" style="138" bestFit="1" customWidth="1"/>
    <col min="4872" max="4872" width="10.125" style="138" bestFit="1" customWidth="1"/>
    <col min="4873" max="4873" width="4" style="138" bestFit="1" customWidth="1"/>
    <col min="4874" max="4874" width="10.125" style="138" bestFit="1" customWidth="1"/>
    <col min="4875" max="5118" width="9" style="138"/>
    <col min="5119" max="5119" width="5.375" style="138" bestFit="1" customWidth="1"/>
    <col min="5120" max="5120" width="49.625" style="138" bestFit="1" customWidth="1"/>
    <col min="5121" max="5121" width="6.25" style="138" bestFit="1" customWidth="1"/>
    <col min="5122" max="5122" width="10.125" style="138" bestFit="1" customWidth="1"/>
    <col min="5123" max="5123" width="4.875" style="138" bestFit="1" customWidth="1"/>
    <col min="5124" max="5124" width="10.125" style="138" bestFit="1" customWidth="1"/>
    <col min="5125" max="5125" width="4" style="138" bestFit="1" customWidth="1"/>
    <col min="5126" max="5126" width="10.125" style="138" bestFit="1" customWidth="1"/>
    <col min="5127" max="5127" width="4" style="138" bestFit="1" customWidth="1"/>
    <col min="5128" max="5128" width="10.125" style="138" bestFit="1" customWidth="1"/>
    <col min="5129" max="5129" width="4" style="138" bestFit="1" customWidth="1"/>
    <col min="5130" max="5130" width="10.125" style="138" bestFit="1" customWidth="1"/>
    <col min="5131" max="5374" width="9" style="138"/>
    <col min="5375" max="5375" width="5.375" style="138" bestFit="1" customWidth="1"/>
    <col min="5376" max="5376" width="49.625" style="138" bestFit="1" customWidth="1"/>
    <col min="5377" max="5377" width="6.25" style="138" bestFit="1" customWidth="1"/>
    <col min="5378" max="5378" width="10.125" style="138" bestFit="1" customWidth="1"/>
    <col min="5379" max="5379" width="4.875" style="138" bestFit="1" customWidth="1"/>
    <col min="5380" max="5380" width="10.125" style="138" bestFit="1" customWidth="1"/>
    <col min="5381" max="5381" width="4" style="138" bestFit="1" customWidth="1"/>
    <col min="5382" max="5382" width="10.125" style="138" bestFit="1" customWidth="1"/>
    <col min="5383" max="5383" width="4" style="138" bestFit="1" customWidth="1"/>
    <col min="5384" max="5384" width="10.125" style="138" bestFit="1" customWidth="1"/>
    <col min="5385" max="5385" width="4" style="138" bestFit="1" customWidth="1"/>
    <col min="5386" max="5386" width="10.125" style="138" bestFit="1" customWidth="1"/>
    <col min="5387" max="5630" width="9" style="138"/>
    <col min="5631" max="5631" width="5.375" style="138" bestFit="1" customWidth="1"/>
    <col min="5632" max="5632" width="49.625" style="138" bestFit="1" customWidth="1"/>
    <col min="5633" max="5633" width="6.25" style="138" bestFit="1" customWidth="1"/>
    <col min="5634" max="5634" width="10.125" style="138" bestFit="1" customWidth="1"/>
    <col min="5635" max="5635" width="4.875" style="138" bestFit="1" customWidth="1"/>
    <col min="5636" max="5636" width="10.125" style="138" bestFit="1" customWidth="1"/>
    <col min="5637" max="5637" width="4" style="138" bestFit="1" customWidth="1"/>
    <col min="5638" max="5638" width="10.125" style="138" bestFit="1" customWidth="1"/>
    <col min="5639" max="5639" width="4" style="138" bestFit="1" customWidth="1"/>
    <col min="5640" max="5640" width="10.125" style="138" bestFit="1" customWidth="1"/>
    <col min="5641" max="5641" width="4" style="138" bestFit="1" customWidth="1"/>
    <col min="5642" max="5642" width="10.125" style="138" bestFit="1" customWidth="1"/>
    <col min="5643" max="5886" width="9" style="138"/>
    <col min="5887" max="5887" width="5.375" style="138" bestFit="1" customWidth="1"/>
    <col min="5888" max="5888" width="49.625" style="138" bestFit="1" customWidth="1"/>
    <col min="5889" max="5889" width="6.25" style="138" bestFit="1" customWidth="1"/>
    <col min="5890" max="5890" width="10.125" style="138" bestFit="1" customWidth="1"/>
    <col min="5891" max="5891" width="4.875" style="138" bestFit="1" customWidth="1"/>
    <col min="5892" max="5892" width="10.125" style="138" bestFit="1" customWidth="1"/>
    <col min="5893" max="5893" width="4" style="138" bestFit="1" customWidth="1"/>
    <col min="5894" max="5894" width="10.125" style="138" bestFit="1" customWidth="1"/>
    <col min="5895" max="5895" width="4" style="138" bestFit="1" customWidth="1"/>
    <col min="5896" max="5896" width="10.125" style="138" bestFit="1" customWidth="1"/>
    <col min="5897" max="5897" width="4" style="138" bestFit="1" customWidth="1"/>
    <col min="5898" max="5898" width="10.125" style="138" bestFit="1" customWidth="1"/>
    <col min="5899" max="6142" width="9" style="138"/>
    <col min="6143" max="6143" width="5.375" style="138" bestFit="1" customWidth="1"/>
    <col min="6144" max="6144" width="49.625" style="138" bestFit="1" customWidth="1"/>
    <col min="6145" max="6145" width="6.25" style="138" bestFit="1" customWidth="1"/>
    <col min="6146" max="6146" width="10.125" style="138" bestFit="1" customWidth="1"/>
    <col min="6147" max="6147" width="4.875" style="138" bestFit="1" customWidth="1"/>
    <col min="6148" max="6148" width="10.125" style="138" bestFit="1" customWidth="1"/>
    <col min="6149" max="6149" width="4" style="138" bestFit="1" customWidth="1"/>
    <col min="6150" max="6150" width="10.125" style="138" bestFit="1" customWidth="1"/>
    <col min="6151" max="6151" width="4" style="138" bestFit="1" customWidth="1"/>
    <col min="6152" max="6152" width="10.125" style="138" bestFit="1" customWidth="1"/>
    <col min="6153" max="6153" width="4" style="138" bestFit="1" customWidth="1"/>
    <col min="6154" max="6154" width="10.125" style="138" bestFit="1" customWidth="1"/>
    <col min="6155" max="6398" width="9" style="138"/>
    <col min="6399" max="6399" width="5.375" style="138" bestFit="1" customWidth="1"/>
    <col min="6400" max="6400" width="49.625" style="138" bestFit="1" customWidth="1"/>
    <col min="6401" max="6401" width="6.25" style="138" bestFit="1" customWidth="1"/>
    <col min="6402" max="6402" width="10.125" style="138" bestFit="1" customWidth="1"/>
    <col min="6403" max="6403" width="4.875" style="138" bestFit="1" customWidth="1"/>
    <col min="6404" max="6404" width="10.125" style="138" bestFit="1" customWidth="1"/>
    <col min="6405" max="6405" width="4" style="138" bestFit="1" customWidth="1"/>
    <col min="6406" max="6406" width="10.125" style="138" bestFit="1" customWidth="1"/>
    <col min="6407" max="6407" width="4" style="138" bestFit="1" customWidth="1"/>
    <col min="6408" max="6408" width="10.125" style="138" bestFit="1" customWidth="1"/>
    <col min="6409" max="6409" width="4" style="138" bestFit="1" customWidth="1"/>
    <col min="6410" max="6410" width="10.125" style="138" bestFit="1" customWidth="1"/>
    <col min="6411" max="6654" width="9" style="138"/>
    <col min="6655" max="6655" width="5.375" style="138" bestFit="1" customWidth="1"/>
    <col min="6656" max="6656" width="49.625" style="138" bestFit="1" customWidth="1"/>
    <col min="6657" max="6657" width="6.25" style="138" bestFit="1" customWidth="1"/>
    <col min="6658" max="6658" width="10.125" style="138" bestFit="1" customWidth="1"/>
    <col min="6659" max="6659" width="4.875" style="138" bestFit="1" customWidth="1"/>
    <col min="6660" max="6660" width="10.125" style="138" bestFit="1" customWidth="1"/>
    <col min="6661" max="6661" width="4" style="138" bestFit="1" customWidth="1"/>
    <col min="6662" max="6662" width="10.125" style="138" bestFit="1" customWidth="1"/>
    <col min="6663" max="6663" width="4" style="138" bestFit="1" customWidth="1"/>
    <col min="6664" max="6664" width="10.125" style="138" bestFit="1" customWidth="1"/>
    <col min="6665" max="6665" width="4" style="138" bestFit="1" customWidth="1"/>
    <col min="6666" max="6666" width="10.125" style="138" bestFit="1" customWidth="1"/>
    <col min="6667" max="6910" width="9" style="138"/>
    <col min="6911" max="6911" width="5.375" style="138" bestFit="1" customWidth="1"/>
    <col min="6912" max="6912" width="49.625" style="138" bestFit="1" customWidth="1"/>
    <col min="6913" max="6913" width="6.25" style="138" bestFit="1" customWidth="1"/>
    <col min="6914" max="6914" width="10.125" style="138" bestFit="1" customWidth="1"/>
    <col min="6915" max="6915" width="4.875" style="138" bestFit="1" customWidth="1"/>
    <col min="6916" max="6916" width="10.125" style="138" bestFit="1" customWidth="1"/>
    <col min="6917" max="6917" width="4" style="138" bestFit="1" customWidth="1"/>
    <col min="6918" max="6918" width="10.125" style="138" bestFit="1" customWidth="1"/>
    <col min="6919" max="6919" width="4" style="138" bestFit="1" customWidth="1"/>
    <col min="6920" max="6920" width="10.125" style="138" bestFit="1" customWidth="1"/>
    <col min="6921" max="6921" width="4" style="138" bestFit="1" customWidth="1"/>
    <col min="6922" max="6922" width="10.125" style="138" bestFit="1" customWidth="1"/>
    <col min="6923" max="7166" width="9" style="138"/>
    <col min="7167" max="7167" width="5.375" style="138" bestFit="1" customWidth="1"/>
    <col min="7168" max="7168" width="49.625" style="138" bestFit="1" customWidth="1"/>
    <col min="7169" max="7169" width="6.25" style="138" bestFit="1" customWidth="1"/>
    <col min="7170" max="7170" width="10.125" style="138" bestFit="1" customWidth="1"/>
    <col min="7171" max="7171" width="4.875" style="138" bestFit="1" customWidth="1"/>
    <col min="7172" max="7172" width="10.125" style="138" bestFit="1" customWidth="1"/>
    <col min="7173" max="7173" width="4" style="138" bestFit="1" customWidth="1"/>
    <col min="7174" max="7174" width="10.125" style="138" bestFit="1" customWidth="1"/>
    <col min="7175" max="7175" width="4" style="138" bestFit="1" customWidth="1"/>
    <col min="7176" max="7176" width="10.125" style="138" bestFit="1" customWidth="1"/>
    <col min="7177" max="7177" width="4" style="138" bestFit="1" customWidth="1"/>
    <col min="7178" max="7178" width="10.125" style="138" bestFit="1" customWidth="1"/>
    <col min="7179" max="7422" width="9" style="138"/>
    <col min="7423" max="7423" width="5.375" style="138" bestFit="1" customWidth="1"/>
    <col min="7424" max="7424" width="49.625" style="138" bestFit="1" customWidth="1"/>
    <col min="7425" max="7425" width="6.25" style="138" bestFit="1" customWidth="1"/>
    <col min="7426" max="7426" width="10.125" style="138" bestFit="1" customWidth="1"/>
    <col min="7427" max="7427" width="4.875" style="138" bestFit="1" customWidth="1"/>
    <col min="7428" max="7428" width="10.125" style="138" bestFit="1" customWidth="1"/>
    <col min="7429" max="7429" width="4" style="138" bestFit="1" customWidth="1"/>
    <col min="7430" max="7430" width="10.125" style="138" bestFit="1" customWidth="1"/>
    <col min="7431" max="7431" width="4" style="138" bestFit="1" customWidth="1"/>
    <col min="7432" max="7432" width="10.125" style="138" bestFit="1" customWidth="1"/>
    <col min="7433" max="7433" width="4" style="138" bestFit="1" customWidth="1"/>
    <col min="7434" max="7434" width="10.125" style="138" bestFit="1" customWidth="1"/>
    <col min="7435" max="7678" width="9" style="138"/>
    <col min="7679" max="7679" width="5.375" style="138" bestFit="1" customWidth="1"/>
    <col min="7680" max="7680" width="49.625" style="138" bestFit="1" customWidth="1"/>
    <col min="7681" max="7681" width="6.25" style="138" bestFit="1" customWidth="1"/>
    <col min="7682" max="7682" width="10.125" style="138" bestFit="1" customWidth="1"/>
    <col min="7683" max="7683" width="4.875" style="138" bestFit="1" customWidth="1"/>
    <col min="7684" max="7684" width="10.125" style="138" bestFit="1" customWidth="1"/>
    <col min="7685" max="7685" width="4" style="138" bestFit="1" customWidth="1"/>
    <col min="7686" max="7686" width="10.125" style="138" bestFit="1" customWidth="1"/>
    <col min="7687" max="7687" width="4" style="138" bestFit="1" customWidth="1"/>
    <col min="7688" max="7688" width="10.125" style="138" bestFit="1" customWidth="1"/>
    <col min="7689" max="7689" width="4" style="138" bestFit="1" customWidth="1"/>
    <col min="7690" max="7690" width="10.125" style="138" bestFit="1" customWidth="1"/>
    <col min="7691" max="7934" width="9" style="138"/>
    <col min="7935" max="7935" width="5.375" style="138" bestFit="1" customWidth="1"/>
    <col min="7936" max="7936" width="49.625" style="138" bestFit="1" customWidth="1"/>
    <col min="7937" max="7937" width="6.25" style="138" bestFit="1" customWidth="1"/>
    <col min="7938" max="7938" width="10.125" style="138" bestFit="1" customWidth="1"/>
    <col min="7939" max="7939" width="4.875" style="138" bestFit="1" customWidth="1"/>
    <col min="7940" max="7940" width="10.125" style="138" bestFit="1" customWidth="1"/>
    <col min="7941" max="7941" width="4" style="138" bestFit="1" customWidth="1"/>
    <col min="7942" max="7942" width="10.125" style="138" bestFit="1" customWidth="1"/>
    <col min="7943" max="7943" width="4" style="138" bestFit="1" customWidth="1"/>
    <col min="7944" max="7944" width="10.125" style="138" bestFit="1" customWidth="1"/>
    <col min="7945" max="7945" width="4" style="138" bestFit="1" customWidth="1"/>
    <col min="7946" max="7946" width="10.125" style="138" bestFit="1" customWidth="1"/>
    <col min="7947" max="8190" width="9" style="138"/>
    <col min="8191" max="8191" width="5.375" style="138" bestFit="1" customWidth="1"/>
    <col min="8192" max="8192" width="49.625" style="138" bestFit="1" customWidth="1"/>
    <col min="8193" max="8193" width="6.25" style="138" bestFit="1" customWidth="1"/>
    <col min="8194" max="8194" width="10.125" style="138" bestFit="1" customWidth="1"/>
    <col min="8195" max="8195" width="4.875" style="138" bestFit="1" customWidth="1"/>
    <col min="8196" max="8196" width="10.125" style="138" bestFit="1" customWidth="1"/>
    <col min="8197" max="8197" width="4" style="138" bestFit="1" customWidth="1"/>
    <col min="8198" max="8198" width="10.125" style="138" bestFit="1" customWidth="1"/>
    <col min="8199" max="8199" width="4" style="138" bestFit="1" customWidth="1"/>
    <col min="8200" max="8200" width="10.125" style="138" bestFit="1" customWidth="1"/>
    <col min="8201" max="8201" width="4" style="138" bestFit="1" customWidth="1"/>
    <col min="8202" max="8202" width="10.125" style="138" bestFit="1" customWidth="1"/>
    <col min="8203" max="8446" width="9" style="138"/>
    <col min="8447" max="8447" width="5.375" style="138" bestFit="1" customWidth="1"/>
    <col min="8448" max="8448" width="49.625" style="138" bestFit="1" customWidth="1"/>
    <col min="8449" max="8449" width="6.25" style="138" bestFit="1" customWidth="1"/>
    <col min="8450" max="8450" width="10.125" style="138" bestFit="1" customWidth="1"/>
    <col min="8451" max="8451" width="4.875" style="138" bestFit="1" customWidth="1"/>
    <col min="8452" max="8452" width="10.125" style="138" bestFit="1" customWidth="1"/>
    <col min="8453" max="8453" width="4" style="138" bestFit="1" customWidth="1"/>
    <col min="8454" max="8454" width="10.125" style="138" bestFit="1" customWidth="1"/>
    <col min="8455" max="8455" width="4" style="138" bestFit="1" customWidth="1"/>
    <col min="8456" max="8456" width="10.125" style="138" bestFit="1" customWidth="1"/>
    <col min="8457" max="8457" width="4" style="138" bestFit="1" customWidth="1"/>
    <col min="8458" max="8458" width="10.125" style="138" bestFit="1" customWidth="1"/>
    <col min="8459" max="8702" width="9" style="138"/>
    <col min="8703" max="8703" width="5.375" style="138" bestFit="1" customWidth="1"/>
    <col min="8704" max="8704" width="49.625" style="138" bestFit="1" customWidth="1"/>
    <col min="8705" max="8705" width="6.25" style="138" bestFit="1" customWidth="1"/>
    <col min="8706" max="8706" width="10.125" style="138" bestFit="1" customWidth="1"/>
    <col min="8707" max="8707" width="4.875" style="138" bestFit="1" customWidth="1"/>
    <col min="8708" max="8708" width="10.125" style="138" bestFit="1" customWidth="1"/>
    <col min="8709" max="8709" width="4" style="138" bestFit="1" customWidth="1"/>
    <col min="8710" max="8710" width="10.125" style="138" bestFit="1" customWidth="1"/>
    <col min="8711" max="8711" width="4" style="138" bestFit="1" customWidth="1"/>
    <col min="8712" max="8712" width="10.125" style="138" bestFit="1" customWidth="1"/>
    <col min="8713" max="8713" width="4" style="138" bestFit="1" customWidth="1"/>
    <col min="8714" max="8714" width="10.125" style="138" bestFit="1" customWidth="1"/>
    <col min="8715" max="8958" width="9" style="138"/>
    <col min="8959" max="8959" width="5.375" style="138" bestFit="1" customWidth="1"/>
    <col min="8960" max="8960" width="49.625" style="138" bestFit="1" customWidth="1"/>
    <col min="8961" max="8961" width="6.25" style="138" bestFit="1" customWidth="1"/>
    <col min="8962" max="8962" width="10.125" style="138" bestFit="1" customWidth="1"/>
    <col min="8963" max="8963" width="4.875" style="138" bestFit="1" customWidth="1"/>
    <col min="8964" max="8964" width="10.125" style="138" bestFit="1" customWidth="1"/>
    <col min="8965" max="8965" width="4" style="138" bestFit="1" customWidth="1"/>
    <col min="8966" max="8966" width="10.125" style="138" bestFit="1" customWidth="1"/>
    <col min="8967" max="8967" width="4" style="138" bestFit="1" customWidth="1"/>
    <col min="8968" max="8968" width="10.125" style="138" bestFit="1" customWidth="1"/>
    <col min="8969" max="8969" width="4" style="138" bestFit="1" customWidth="1"/>
    <col min="8970" max="8970" width="10.125" style="138" bestFit="1" customWidth="1"/>
    <col min="8971" max="9214" width="9" style="138"/>
    <col min="9215" max="9215" width="5.375" style="138" bestFit="1" customWidth="1"/>
    <col min="9216" max="9216" width="49.625" style="138" bestFit="1" customWidth="1"/>
    <col min="9217" max="9217" width="6.25" style="138" bestFit="1" customWidth="1"/>
    <col min="9218" max="9218" width="10.125" style="138" bestFit="1" customWidth="1"/>
    <col min="9219" max="9219" width="4.875" style="138" bestFit="1" customWidth="1"/>
    <col min="9220" max="9220" width="10.125" style="138" bestFit="1" customWidth="1"/>
    <col min="9221" max="9221" width="4" style="138" bestFit="1" customWidth="1"/>
    <col min="9222" max="9222" width="10.125" style="138" bestFit="1" customWidth="1"/>
    <col min="9223" max="9223" width="4" style="138" bestFit="1" customWidth="1"/>
    <col min="9224" max="9224" width="10.125" style="138" bestFit="1" customWidth="1"/>
    <col min="9225" max="9225" width="4" style="138" bestFit="1" customWidth="1"/>
    <col min="9226" max="9226" width="10.125" style="138" bestFit="1" customWidth="1"/>
    <col min="9227" max="9470" width="9" style="138"/>
    <col min="9471" max="9471" width="5.375" style="138" bestFit="1" customWidth="1"/>
    <col min="9472" max="9472" width="49.625" style="138" bestFit="1" customWidth="1"/>
    <col min="9473" max="9473" width="6.25" style="138" bestFit="1" customWidth="1"/>
    <col min="9474" max="9474" width="10.125" style="138" bestFit="1" customWidth="1"/>
    <col min="9475" max="9475" width="4.875" style="138" bestFit="1" customWidth="1"/>
    <col min="9476" max="9476" width="10.125" style="138" bestFit="1" customWidth="1"/>
    <col min="9477" max="9477" width="4" style="138" bestFit="1" customWidth="1"/>
    <col min="9478" max="9478" width="10.125" style="138" bestFit="1" customWidth="1"/>
    <col min="9479" max="9479" width="4" style="138" bestFit="1" customWidth="1"/>
    <col min="9480" max="9480" width="10.125" style="138" bestFit="1" customWidth="1"/>
    <col min="9481" max="9481" width="4" style="138" bestFit="1" customWidth="1"/>
    <col min="9482" max="9482" width="10.125" style="138" bestFit="1" customWidth="1"/>
    <col min="9483" max="9726" width="9" style="138"/>
    <col min="9727" max="9727" width="5.375" style="138" bestFit="1" customWidth="1"/>
    <col min="9728" max="9728" width="49.625" style="138" bestFit="1" customWidth="1"/>
    <col min="9729" max="9729" width="6.25" style="138" bestFit="1" customWidth="1"/>
    <col min="9730" max="9730" width="10.125" style="138" bestFit="1" customWidth="1"/>
    <col min="9731" max="9731" width="4.875" style="138" bestFit="1" customWidth="1"/>
    <col min="9732" max="9732" width="10.125" style="138" bestFit="1" customWidth="1"/>
    <col min="9733" max="9733" width="4" style="138" bestFit="1" customWidth="1"/>
    <col min="9734" max="9734" width="10.125" style="138" bestFit="1" customWidth="1"/>
    <col min="9735" max="9735" width="4" style="138" bestFit="1" customWidth="1"/>
    <col min="9736" max="9736" width="10.125" style="138" bestFit="1" customWidth="1"/>
    <col min="9737" max="9737" width="4" style="138" bestFit="1" customWidth="1"/>
    <col min="9738" max="9738" width="10.125" style="138" bestFit="1" customWidth="1"/>
    <col min="9739" max="9982" width="9" style="138"/>
    <col min="9983" max="9983" width="5.375" style="138" bestFit="1" customWidth="1"/>
    <col min="9984" max="9984" width="49.625" style="138" bestFit="1" customWidth="1"/>
    <col min="9985" max="9985" width="6.25" style="138" bestFit="1" customWidth="1"/>
    <col min="9986" max="9986" width="10.125" style="138" bestFit="1" customWidth="1"/>
    <col min="9987" max="9987" width="4.875" style="138" bestFit="1" customWidth="1"/>
    <col min="9988" max="9988" width="10.125" style="138" bestFit="1" customWidth="1"/>
    <col min="9989" max="9989" width="4" style="138" bestFit="1" customWidth="1"/>
    <col min="9990" max="9990" width="10.125" style="138" bestFit="1" customWidth="1"/>
    <col min="9991" max="9991" width="4" style="138" bestFit="1" customWidth="1"/>
    <col min="9992" max="9992" width="10.125" style="138" bestFit="1" customWidth="1"/>
    <col min="9993" max="9993" width="4" style="138" bestFit="1" customWidth="1"/>
    <col min="9994" max="9994" width="10.125" style="138" bestFit="1" customWidth="1"/>
    <col min="9995" max="10238" width="9" style="138"/>
    <col min="10239" max="10239" width="5.375" style="138" bestFit="1" customWidth="1"/>
    <col min="10240" max="10240" width="49.625" style="138" bestFit="1" customWidth="1"/>
    <col min="10241" max="10241" width="6.25" style="138" bestFit="1" customWidth="1"/>
    <col min="10242" max="10242" width="10.125" style="138" bestFit="1" customWidth="1"/>
    <col min="10243" max="10243" width="4.875" style="138" bestFit="1" customWidth="1"/>
    <col min="10244" max="10244" width="10.125" style="138" bestFit="1" customWidth="1"/>
    <col min="10245" max="10245" width="4" style="138" bestFit="1" customWidth="1"/>
    <col min="10246" max="10246" width="10.125" style="138" bestFit="1" customWidth="1"/>
    <col min="10247" max="10247" width="4" style="138" bestFit="1" customWidth="1"/>
    <col min="10248" max="10248" width="10.125" style="138" bestFit="1" customWidth="1"/>
    <col min="10249" max="10249" width="4" style="138" bestFit="1" customWidth="1"/>
    <col min="10250" max="10250" width="10.125" style="138" bestFit="1" customWidth="1"/>
    <col min="10251" max="10494" width="9" style="138"/>
    <col min="10495" max="10495" width="5.375" style="138" bestFit="1" customWidth="1"/>
    <col min="10496" max="10496" width="49.625" style="138" bestFit="1" customWidth="1"/>
    <col min="10497" max="10497" width="6.25" style="138" bestFit="1" customWidth="1"/>
    <col min="10498" max="10498" width="10.125" style="138" bestFit="1" customWidth="1"/>
    <col min="10499" max="10499" width="4.875" style="138" bestFit="1" customWidth="1"/>
    <col min="10500" max="10500" width="10.125" style="138" bestFit="1" customWidth="1"/>
    <col min="10501" max="10501" width="4" style="138" bestFit="1" customWidth="1"/>
    <col min="10502" max="10502" width="10.125" style="138" bestFit="1" customWidth="1"/>
    <col min="10503" max="10503" width="4" style="138" bestFit="1" customWidth="1"/>
    <col min="10504" max="10504" width="10.125" style="138" bestFit="1" customWidth="1"/>
    <col min="10505" max="10505" width="4" style="138" bestFit="1" customWidth="1"/>
    <col min="10506" max="10506" width="10.125" style="138" bestFit="1" customWidth="1"/>
    <col min="10507" max="10750" width="9" style="138"/>
    <col min="10751" max="10751" width="5.375" style="138" bestFit="1" customWidth="1"/>
    <col min="10752" max="10752" width="49.625" style="138" bestFit="1" customWidth="1"/>
    <col min="10753" max="10753" width="6.25" style="138" bestFit="1" customWidth="1"/>
    <col min="10754" max="10754" width="10.125" style="138" bestFit="1" customWidth="1"/>
    <col min="10755" max="10755" width="4.875" style="138" bestFit="1" customWidth="1"/>
    <col min="10756" max="10756" width="10.125" style="138" bestFit="1" customWidth="1"/>
    <col min="10757" max="10757" width="4" style="138" bestFit="1" customWidth="1"/>
    <col min="10758" max="10758" width="10.125" style="138" bestFit="1" customWidth="1"/>
    <col min="10759" max="10759" width="4" style="138" bestFit="1" customWidth="1"/>
    <col min="10760" max="10760" width="10.125" style="138" bestFit="1" customWidth="1"/>
    <col min="10761" max="10761" width="4" style="138" bestFit="1" customWidth="1"/>
    <col min="10762" max="10762" width="10.125" style="138" bestFit="1" customWidth="1"/>
    <col min="10763" max="11006" width="9" style="138"/>
    <col min="11007" max="11007" width="5.375" style="138" bestFit="1" customWidth="1"/>
    <col min="11008" max="11008" width="49.625" style="138" bestFit="1" customWidth="1"/>
    <col min="11009" max="11009" width="6.25" style="138" bestFit="1" customWidth="1"/>
    <col min="11010" max="11010" width="10.125" style="138" bestFit="1" customWidth="1"/>
    <col min="11011" max="11011" width="4.875" style="138" bestFit="1" customWidth="1"/>
    <col min="11012" max="11012" width="10.125" style="138" bestFit="1" customWidth="1"/>
    <col min="11013" max="11013" width="4" style="138" bestFit="1" customWidth="1"/>
    <col min="11014" max="11014" width="10.125" style="138" bestFit="1" customWidth="1"/>
    <col min="11015" max="11015" width="4" style="138" bestFit="1" customWidth="1"/>
    <col min="11016" max="11016" width="10.125" style="138" bestFit="1" customWidth="1"/>
    <col min="11017" max="11017" width="4" style="138" bestFit="1" customWidth="1"/>
    <col min="11018" max="11018" width="10.125" style="138" bestFit="1" customWidth="1"/>
    <col min="11019" max="11262" width="9" style="138"/>
    <col min="11263" max="11263" width="5.375" style="138" bestFit="1" customWidth="1"/>
    <col min="11264" max="11264" width="49.625" style="138" bestFit="1" customWidth="1"/>
    <col min="11265" max="11265" width="6.25" style="138" bestFit="1" customWidth="1"/>
    <col min="11266" max="11266" width="10.125" style="138" bestFit="1" customWidth="1"/>
    <col min="11267" max="11267" width="4.875" style="138" bestFit="1" customWidth="1"/>
    <col min="11268" max="11268" width="10.125" style="138" bestFit="1" customWidth="1"/>
    <col min="11269" max="11269" width="4" style="138" bestFit="1" customWidth="1"/>
    <col min="11270" max="11270" width="10.125" style="138" bestFit="1" customWidth="1"/>
    <col min="11271" max="11271" width="4" style="138" bestFit="1" customWidth="1"/>
    <col min="11272" max="11272" width="10.125" style="138" bestFit="1" customWidth="1"/>
    <col min="11273" max="11273" width="4" style="138" bestFit="1" customWidth="1"/>
    <col min="11274" max="11274" width="10.125" style="138" bestFit="1" customWidth="1"/>
    <col min="11275" max="11518" width="9" style="138"/>
    <col min="11519" max="11519" width="5.375" style="138" bestFit="1" customWidth="1"/>
    <col min="11520" max="11520" width="49.625" style="138" bestFit="1" customWidth="1"/>
    <col min="11521" max="11521" width="6.25" style="138" bestFit="1" customWidth="1"/>
    <col min="11522" max="11522" width="10.125" style="138" bestFit="1" customWidth="1"/>
    <col min="11523" max="11523" width="4.875" style="138" bestFit="1" customWidth="1"/>
    <col min="11524" max="11524" width="10.125" style="138" bestFit="1" customWidth="1"/>
    <col min="11525" max="11525" width="4" style="138" bestFit="1" customWidth="1"/>
    <col min="11526" max="11526" width="10.125" style="138" bestFit="1" customWidth="1"/>
    <col min="11527" max="11527" width="4" style="138" bestFit="1" customWidth="1"/>
    <col min="11528" max="11528" width="10.125" style="138" bestFit="1" customWidth="1"/>
    <col min="11529" max="11529" width="4" style="138" bestFit="1" customWidth="1"/>
    <col min="11530" max="11530" width="10.125" style="138" bestFit="1" customWidth="1"/>
    <col min="11531" max="11774" width="9" style="138"/>
    <col min="11775" max="11775" width="5.375" style="138" bestFit="1" customWidth="1"/>
    <col min="11776" max="11776" width="49.625" style="138" bestFit="1" customWidth="1"/>
    <col min="11777" max="11777" width="6.25" style="138" bestFit="1" customWidth="1"/>
    <col min="11778" max="11778" width="10.125" style="138" bestFit="1" customWidth="1"/>
    <col min="11779" max="11779" width="4.875" style="138" bestFit="1" customWidth="1"/>
    <col min="11780" max="11780" width="10.125" style="138" bestFit="1" customWidth="1"/>
    <col min="11781" max="11781" width="4" style="138" bestFit="1" customWidth="1"/>
    <col min="11782" max="11782" width="10.125" style="138" bestFit="1" customWidth="1"/>
    <col min="11783" max="11783" width="4" style="138" bestFit="1" customWidth="1"/>
    <col min="11784" max="11784" width="10.125" style="138" bestFit="1" customWidth="1"/>
    <col min="11785" max="11785" width="4" style="138" bestFit="1" customWidth="1"/>
    <col min="11786" max="11786" width="10.125" style="138" bestFit="1" customWidth="1"/>
    <col min="11787" max="12030" width="9" style="138"/>
    <col min="12031" max="12031" width="5.375" style="138" bestFit="1" customWidth="1"/>
    <col min="12032" max="12032" width="49.625" style="138" bestFit="1" customWidth="1"/>
    <col min="12033" max="12033" width="6.25" style="138" bestFit="1" customWidth="1"/>
    <col min="12034" max="12034" width="10.125" style="138" bestFit="1" customWidth="1"/>
    <col min="12035" max="12035" width="4.875" style="138" bestFit="1" customWidth="1"/>
    <col min="12036" max="12036" width="10.125" style="138" bestFit="1" customWidth="1"/>
    <col min="12037" max="12037" width="4" style="138" bestFit="1" customWidth="1"/>
    <col min="12038" max="12038" width="10.125" style="138" bestFit="1" customWidth="1"/>
    <col min="12039" max="12039" width="4" style="138" bestFit="1" customWidth="1"/>
    <col min="12040" max="12040" width="10.125" style="138" bestFit="1" customWidth="1"/>
    <col min="12041" max="12041" width="4" style="138" bestFit="1" customWidth="1"/>
    <col min="12042" max="12042" width="10.125" style="138" bestFit="1" customWidth="1"/>
    <col min="12043" max="12286" width="9" style="138"/>
    <col min="12287" max="12287" width="5.375" style="138" bestFit="1" customWidth="1"/>
    <col min="12288" max="12288" width="49.625" style="138" bestFit="1" customWidth="1"/>
    <col min="12289" max="12289" width="6.25" style="138" bestFit="1" customWidth="1"/>
    <col min="12290" max="12290" width="10.125" style="138" bestFit="1" customWidth="1"/>
    <col min="12291" max="12291" width="4.875" style="138" bestFit="1" customWidth="1"/>
    <col min="12292" max="12292" width="10.125" style="138" bestFit="1" customWidth="1"/>
    <col min="12293" max="12293" width="4" style="138" bestFit="1" customWidth="1"/>
    <col min="12294" max="12294" width="10.125" style="138" bestFit="1" customWidth="1"/>
    <col min="12295" max="12295" width="4" style="138" bestFit="1" customWidth="1"/>
    <col min="12296" max="12296" width="10.125" style="138" bestFit="1" customWidth="1"/>
    <col min="12297" max="12297" width="4" style="138" bestFit="1" customWidth="1"/>
    <col min="12298" max="12298" width="10.125" style="138" bestFit="1" customWidth="1"/>
    <col min="12299" max="12542" width="9" style="138"/>
    <col min="12543" max="12543" width="5.375" style="138" bestFit="1" customWidth="1"/>
    <col min="12544" max="12544" width="49.625" style="138" bestFit="1" customWidth="1"/>
    <col min="12545" max="12545" width="6.25" style="138" bestFit="1" customWidth="1"/>
    <col min="12546" max="12546" width="10.125" style="138" bestFit="1" customWidth="1"/>
    <col min="12547" max="12547" width="4.875" style="138" bestFit="1" customWidth="1"/>
    <col min="12548" max="12548" width="10.125" style="138" bestFit="1" customWidth="1"/>
    <col min="12549" max="12549" width="4" style="138" bestFit="1" customWidth="1"/>
    <col min="12550" max="12550" width="10.125" style="138" bestFit="1" customWidth="1"/>
    <col min="12551" max="12551" width="4" style="138" bestFit="1" customWidth="1"/>
    <col min="12552" max="12552" width="10.125" style="138" bestFit="1" customWidth="1"/>
    <col min="12553" max="12553" width="4" style="138" bestFit="1" customWidth="1"/>
    <col min="12554" max="12554" width="10.125" style="138" bestFit="1" customWidth="1"/>
    <col min="12555" max="12798" width="9" style="138"/>
    <col min="12799" max="12799" width="5.375" style="138" bestFit="1" customWidth="1"/>
    <col min="12800" max="12800" width="49.625" style="138" bestFit="1" customWidth="1"/>
    <col min="12801" max="12801" width="6.25" style="138" bestFit="1" customWidth="1"/>
    <col min="12802" max="12802" width="10.125" style="138" bestFit="1" customWidth="1"/>
    <col min="12803" max="12803" width="4.875" style="138" bestFit="1" customWidth="1"/>
    <col min="12804" max="12804" width="10.125" style="138" bestFit="1" customWidth="1"/>
    <col min="12805" max="12805" width="4" style="138" bestFit="1" customWidth="1"/>
    <col min="12806" max="12806" width="10.125" style="138" bestFit="1" customWidth="1"/>
    <col min="12807" max="12807" width="4" style="138" bestFit="1" customWidth="1"/>
    <col min="12808" max="12808" width="10.125" style="138" bestFit="1" customWidth="1"/>
    <col min="12809" max="12809" width="4" style="138" bestFit="1" customWidth="1"/>
    <col min="12810" max="12810" width="10.125" style="138" bestFit="1" customWidth="1"/>
    <col min="12811" max="13054" width="9" style="138"/>
    <col min="13055" max="13055" width="5.375" style="138" bestFit="1" customWidth="1"/>
    <col min="13056" max="13056" width="49.625" style="138" bestFit="1" customWidth="1"/>
    <col min="13057" max="13057" width="6.25" style="138" bestFit="1" customWidth="1"/>
    <col min="13058" max="13058" width="10.125" style="138" bestFit="1" customWidth="1"/>
    <col min="13059" max="13059" width="4.875" style="138" bestFit="1" customWidth="1"/>
    <col min="13060" max="13060" width="10.125" style="138" bestFit="1" customWidth="1"/>
    <col min="13061" max="13061" width="4" style="138" bestFit="1" customWidth="1"/>
    <col min="13062" max="13062" width="10.125" style="138" bestFit="1" customWidth="1"/>
    <col min="13063" max="13063" width="4" style="138" bestFit="1" customWidth="1"/>
    <col min="13064" max="13064" width="10.125" style="138" bestFit="1" customWidth="1"/>
    <col min="13065" max="13065" width="4" style="138" bestFit="1" customWidth="1"/>
    <col min="13066" max="13066" width="10.125" style="138" bestFit="1" customWidth="1"/>
    <col min="13067" max="13310" width="9" style="138"/>
    <col min="13311" max="13311" width="5.375" style="138" bestFit="1" customWidth="1"/>
    <col min="13312" max="13312" width="49.625" style="138" bestFit="1" customWidth="1"/>
    <col min="13313" max="13313" width="6.25" style="138" bestFit="1" customWidth="1"/>
    <col min="13314" max="13314" width="10.125" style="138" bestFit="1" customWidth="1"/>
    <col min="13315" max="13315" width="4.875" style="138" bestFit="1" customWidth="1"/>
    <col min="13316" max="13316" width="10.125" style="138" bestFit="1" customWidth="1"/>
    <col min="13317" max="13317" width="4" style="138" bestFit="1" customWidth="1"/>
    <col min="13318" max="13318" width="10.125" style="138" bestFit="1" customWidth="1"/>
    <col min="13319" max="13319" width="4" style="138" bestFit="1" customWidth="1"/>
    <col min="13320" max="13320" width="10.125" style="138" bestFit="1" customWidth="1"/>
    <col min="13321" max="13321" width="4" style="138" bestFit="1" customWidth="1"/>
    <col min="13322" max="13322" width="10.125" style="138" bestFit="1" customWidth="1"/>
    <col min="13323" max="13566" width="9" style="138"/>
    <col min="13567" max="13567" width="5.375" style="138" bestFit="1" customWidth="1"/>
    <col min="13568" max="13568" width="49.625" style="138" bestFit="1" customWidth="1"/>
    <col min="13569" max="13569" width="6.25" style="138" bestFit="1" customWidth="1"/>
    <col min="13570" max="13570" width="10.125" style="138" bestFit="1" customWidth="1"/>
    <col min="13571" max="13571" width="4.875" style="138" bestFit="1" customWidth="1"/>
    <col min="13572" max="13572" width="10.125" style="138" bestFit="1" customWidth="1"/>
    <col min="13573" max="13573" width="4" style="138" bestFit="1" customWidth="1"/>
    <col min="13574" max="13574" width="10.125" style="138" bestFit="1" customWidth="1"/>
    <col min="13575" max="13575" width="4" style="138" bestFit="1" customWidth="1"/>
    <col min="13576" max="13576" width="10.125" style="138" bestFit="1" customWidth="1"/>
    <col min="13577" max="13577" width="4" style="138" bestFit="1" customWidth="1"/>
    <col min="13578" max="13578" width="10.125" style="138" bestFit="1" customWidth="1"/>
    <col min="13579" max="13822" width="9" style="138"/>
    <col min="13823" max="13823" width="5.375" style="138" bestFit="1" customWidth="1"/>
    <col min="13824" max="13824" width="49.625" style="138" bestFit="1" customWidth="1"/>
    <col min="13825" max="13825" width="6.25" style="138" bestFit="1" customWidth="1"/>
    <col min="13826" max="13826" width="10.125" style="138" bestFit="1" customWidth="1"/>
    <col min="13827" max="13827" width="4.875" style="138" bestFit="1" customWidth="1"/>
    <col min="13828" max="13828" width="10.125" style="138" bestFit="1" customWidth="1"/>
    <col min="13829" max="13829" width="4" style="138" bestFit="1" customWidth="1"/>
    <col min="13830" max="13830" width="10.125" style="138" bestFit="1" customWidth="1"/>
    <col min="13831" max="13831" width="4" style="138" bestFit="1" customWidth="1"/>
    <col min="13832" max="13832" width="10.125" style="138" bestFit="1" customWidth="1"/>
    <col min="13833" max="13833" width="4" style="138" bestFit="1" customWidth="1"/>
    <col min="13834" max="13834" width="10.125" style="138" bestFit="1" customWidth="1"/>
    <col min="13835" max="14078" width="9" style="138"/>
    <col min="14079" max="14079" width="5.375" style="138" bestFit="1" customWidth="1"/>
    <col min="14080" max="14080" width="49.625" style="138" bestFit="1" customWidth="1"/>
    <col min="14081" max="14081" width="6.25" style="138" bestFit="1" customWidth="1"/>
    <col min="14082" max="14082" width="10.125" style="138" bestFit="1" customWidth="1"/>
    <col min="14083" max="14083" width="4.875" style="138" bestFit="1" customWidth="1"/>
    <col min="14084" max="14084" width="10.125" style="138" bestFit="1" customWidth="1"/>
    <col min="14085" max="14085" width="4" style="138" bestFit="1" customWidth="1"/>
    <col min="14086" max="14086" width="10.125" style="138" bestFit="1" customWidth="1"/>
    <col min="14087" max="14087" width="4" style="138" bestFit="1" customWidth="1"/>
    <col min="14088" max="14088" width="10.125" style="138" bestFit="1" customWidth="1"/>
    <col min="14089" max="14089" width="4" style="138" bestFit="1" customWidth="1"/>
    <col min="14090" max="14090" width="10.125" style="138" bestFit="1" customWidth="1"/>
    <col min="14091" max="14334" width="9" style="138"/>
    <col min="14335" max="14335" width="5.375" style="138" bestFit="1" customWidth="1"/>
    <col min="14336" max="14336" width="49.625" style="138" bestFit="1" customWidth="1"/>
    <col min="14337" max="14337" width="6.25" style="138" bestFit="1" customWidth="1"/>
    <col min="14338" max="14338" width="10.125" style="138" bestFit="1" customWidth="1"/>
    <col min="14339" max="14339" width="4.875" style="138" bestFit="1" customWidth="1"/>
    <col min="14340" max="14340" width="10.125" style="138" bestFit="1" customWidth="1"/>
    <col min="14341" max="14341" width="4" style="138" bestFit="1" customWidth="1"/>
    <col min="14342" max="14342" width="10.125" style="138" bestFit="1" customWidth="1"/>
    <col min="14343" max="14343" width="4" style="138" bestFit="1" customWidth="1"/>
    <col min="14344" max="14344" width="10.125" style="138" bestFit="1" customWidth="1"/>
    <col min="14345" max="14345" width="4" style="138" bestFit="1" customWidth="1"/>
    <col min="14346" max="14346" width="10.125" style="138" bestFit="1" customWidth="1"/>
    <col min="14347" max="14590" width="9" style="138"/>
    <col min="14591" max="14591" width="5.375" style="138" bestFit="1" customWidth="1"/>
    <col min="14592" max="14592" width="49.625" style="138" bestFit="1" customWidth="1"/>
    <col min="14593" max="14593" width="6.25" style="138" bestFit="1" customWidth="1"/>
    <col min="14594" max="14594" width="10.125" style="138" bestFit="1" customWidth="1"/>
    <col min="14595" max="14595" width="4.875" style="138" bestFit="1" customWidth="1"/>
    <col min="14596" max="14596" width="10.125" style="138" bestFit="1" customWidth="1"/>
    <col min="14597" max="14597" width="4" style="138" bestFit="1" customWidth="1"/>
    <col min="14598" max="14598" width="10.125" style="138" bestFit="1" customWidth="1"/>
    <col min="14599" max="14599" width="4" style="138" bestFit="1" customWidth="1"/>
    <col min="14600" max="14600" width="10.125" style="138" bestFit="1" customWidth="1"/>
    <col min="14601" max="14601" width="4" style="138" bestFit="1" customWidth="1"/>
    <col min="14602" max="14602" width="10.125" style="138" bestFit="1" customWidth="1"/>
    <col min="14603" max="14846" width="9" style="138"/>
    <col min="14847" max="14847" width="5.375" style="138" bestFit="1" customWidth="1"/>
    <col min="14848" max="14848" width="49.625" style="138" bestFit="1" customWidth="1"/>
    <col min="14849" max="14849" width="6.25" style="138" bestFit="1" customWidth="1"/>
    <col min="14850" max="14850" width="10.125" style="138" bestFit="1" customWidth="1"/>
    <col min="14851" max="14851" width="4.875" style="138" bestFit="1" customWidth="1"/>
    <col min="14852" max="14852" width="10.125" style="138" bestFit="1" customWidth="1"/>
    <col min="14853" max="14853" width="4" style="138" bestFit="1" customWidth="1"/>
    <col min="14854" max="14854" width="10.125" style="138" bestFit="1" customWidth="1"/>
    <col min="14855" max="14855" width="4" style="138" bestFit="1" customWidth="1"/>
    <col min="14856" max="14856" width="10.125" style="138" bestFit="1" customWidth="1"/>
    <col min="14857" max="14857" width="4" style="138" bestFit="1" customWidth="1"/>
    <col min="14858" max="14858" width="10.125" style="138" bestFit="1" customWidth="1"/>
    <col min="14859" max="15102" width="9" style="138"/>
    <col min="15103" max="15103" width="5.375" style="138" bestFit="1" customWidth="1"/>
    <col min="15104" max="15104" width="49.625" style="138" bestFit="1" customWidth="1"/>
    <col min="15105" max="15105" width="6.25" style="138" bestFit="1" customWidth="1"/>
    <col min="15106" max="15106" width="10.125" style="138" bestFit="1" customWidth="1"/>
    <col min="15107" max="15107" width="4.875" style="138" bestFit="1" customWidth="1"/>
    <col min="15108" max="15108" width="10.125" style="138" bestFit="1" customWidth="1"/>
    <col min="15109" max="15109" width="4" style="138" bestFit="1" customWidth="1"/>
    <col min="15110" max="15110" width="10.125" style="138" bestFit="1" customWidth="1"/>
    <col min="15111" max="15111" width="4" style="138" bestFit="1" customWidth="1"/>
    <col min="15112" max="15112" width="10.125" style="138" bestFit="1" customWidth="1"/>
    <col min="15113" max="15113" width="4" style="138" bestFit="1" customWidth="1"/>
    <col min="15114" max="15114" width="10.125" style="138" bestFit="1" customWidth="1"/>
    <col min="15115" max="15358" width="9" style="138"/>
    <col min="15359" max="15359" width="5.375" style="138" bestFit="1" customWidth="1"/>
    <col min="15360" max="15360" width="49.625" style="138" bestFit="1" customWidth="1"/>
    <col min="15361" max="15361" width="6.25" style="138" bestFit="1" customWidth="1"/>
    <col min="15362" max="15362" width="10.125" style="138" bestFit="1" customWidth="1"/>
    <col min="15363" max="15363" width="4.875" style="138" bestFit="1" customWidth="1"/>
    <col min="15364" max="15364" width="10.125" style="138" bestFit="1" customWidth="1"/>
    <col min="15365" max="15365" width="4" style="138" bestFit="1" customWidth="1"/>
    <col min="15366" max="15366" width="10.125" style="138" bestFit="1" customWidth="1"/>
    <col min="15367" max="15367" width="4" style="138" bestFit="1" customWidth="1"/>
    <col min="15368" max="15368" width="10.125" style="138" bestFit="1" customWidth="1"/>
    <col min="15369" max="15369" width="4" style="138" bestFit="1" customWidth="1"/>
    <col min="15370" max="15370" width="10.125" style="138" bestFit="1" customWidth="1"/>
    <col min="15371" max="15614" width="9" style="138"/>
    <col min="15615" max="15615" width="5.375" style="138" bestFit="1" customWidth="1"/>
    <col min="15616" max="15616" width="49.625" style="138" bestFit="1" customWidth="1"/>
    <col min="15617" max="15617" width="6.25" style="138" bestFit="1" customWidth="1"/>
    <col min="15618" max="15618" width="10.125" style="138" bestFit="1" customWidth="1"/>
    <col min="15619" max="15619" width="4.875" style="138" bestFit="1" customWidth="1"/>
    <col min="15620" max="15620" width="10.125" style="138" bestFit="1" customWidth="1"/>
    <col min="15621" max="15621" width="4" style="138" bestFit="1" customWidth="1"/>
    <col min="15622" max="15622" width="10.125" style="138" bestFit="1" customWidth="1"/>
    <col min="15623" max="15623" width="4" style="138" bestFit="1" customWidth="1"/>
    <col min="15624" max="15624" width="10.125" style="138" bestFit="1" customWidth="1"/>
    <col min="15625" max="15625" width="4" style="138" bestFit="1" customWidth="1"/>
    <col min="15626" max="15626" width="10.125" style="138" bestFit="1" customWidth="1"/>
    <col min="15627" max="15870" width="9" style="138"/>
    <col min="15871" max="15871" width="5.375" style="138" bestFit="1" customWidth="1"/>
    <col min="15872" max="15872" width="49.625" style="138" bestFit="1" customWidth="1"/>
    <col min="15873" max="15873" width="6.25" style="138" bestFit="1" customWidth="1"/>
    <col min="15874" max="15874" width="10.125" style="138" bestFit="1" customWidth="1"/>
    <col min="15875" max="15875" width="4.875" style="138" bestFit="1" customWidth="1"/>
    <col min="15876" max="15876" width="10.125" style="138" bestFit="1" customWidth="1"/>
    <col min="15877" max="15877" width="4" style="138" bestFit="1" customWidth="1"/>
    <col min="15878" max="15878" width="10.125" style="138" bestFit="1" customWidth="1"/>
    <col min="15879" max="15879" width="4" style="138" bestFit="1" customWidth="1"/>
    <col min="15880" max="15880" width="10.125" style="138" bestFit="1" customWidth="1"/>
    <col min="15881" max="15881" width="4" style="138" bestFit="1" customWidth="1"/>
    <col min="15882" max="15882" width="10.125" style="138" bestFit="1" customWidth="1"/>
    <col min="15883" max="16126" width="9" style="138"/>
    <col min="16127" max="16127" width="5.375" style="138" bestFit="1" customWidth="1"/>
    <col min="16128" max="16128" width="49.625" style="138" bestFit="1" customWidth="1"/>
    <col min="16129" max="16129" width="6.25" style="138" bestFit="1" customWidth="1"/>
    <col min="16130" max="16130" width="10.125" style="138" bestFit="1" customWidth="1"/>
    <col min="16131" max="16131" width="4.875" style="138" bestFit="1" customWidth="1"/>
    <col min="16132" max="16132" width="10.125" style="138" bestFit="1" customWidth="1"/>
    <col min="16133" max="16133" width="4" style="138" bestFit="1" customWidth="1"/>
    <col min="16134" max="16134" width="10.125" style="138" bestFit="1" customWidth="1"/>
    <col min="16135" max="16135" width="4" style="138" bestFit="1" customWidth="1"/>
    <col min="16136" max="16136" width="10.125" style="138" bestFit="1" customWidth="1"/>
    <col min="16137" max="16137" width="4" style="138" bestFit="1" customWidth="1"/>
    <col min="16138" max="16138" width="10.125" style="138" bestFit="1" customWidth="1"/>
    <col min="16139" max="16384" width="9" style="138"/>
  </cols>
  <sheetData>
    <row r="1" spans="1:12" ht="15" customHeight="1">
      <c r="A1" s="302" t="s">
        <v>532</v>
      </c>
      <c r="B1" s="303"/>
      <c r="C1" s="303"/>
      <c r="D1" s="303"/>
      <c r="E1" s="303"/>
      <c r="F1" s="303"/>
      <c r="G1" s="303"/>
      <c r="H1" s="303"/>
      <c r="I1" s="197"/>
      <c r="J1" s="197"/>
    </row>
    <row r="2" spans="1:12" ht="15" customHeight="1">
      <c r="A2" s="304"/>
      <c r="B2" s="305"/>
      <c r="C2" s="305"/>
      <c r="D2" s="305"/>
      <c r="E2" s="305"/>
      <c r="F2" s="305"/>
      <c r="G2" s="305"/>
      <c r="H2" s="305"/>
      <c r="I2" s="198"/>
      <c r="J2" s="198"/>
    </row>
    <row r="3" spans="1:12" ht="15" customHeight="1">
      <c r="A3" s="304"/>
      <c r="B3" s="305"/>
      <c r="C3" s="305"/>
      <c r="D3" s="305"/>
      <c r="E3" s="305"/>
      <c r="F3" s="305"/>
      <c r="G3" s="305"/>
      <c r="H3" s="305"/>
      <c r="I3" s="198"/>
      <c r="J3" s="198"/>
    </row>
    <row r="4" spans="1:12" ht="15" customHeight="1">
      <c r="A4" s="304"/>
      <c r="B4" s="305"/>
      <c r="C4" s="305"/>
      <c r="D4" s="305"/>
      <c r="E4" s="305"/>
      <c r="F4" s="305"/>
      <c r="G4" s="305"/>
      <c r="H4" s="305"/>
      <c r="I4" s="198"/>
      <c r="J4" s="198"/>
    </row>
    <row r="5" spans="1:12" ht="56.25" customHeight="1">
      <c r="A5" s="306"/>
      <c r="B5" s="307"/>
      <c r="C5" s="307"/>
      <c r="D5" s="307"/>
      <c r="E5" s="307"/>
      <c r="F5" s="307"/>
      <c r="G5" s="307"/>
      <c r="H5" s="307"/>
      <c r="I5" s="199"/>
      <c r="J5" s="199"/>
    </row>
    <row r="6" spans="1:12" ht="15" customHeight="1">
      <c r="A6" s="200" t="s">
        <v>516</v>
      </c>
      <c r="B6" s="201" t="s">
        <v>213</v>
      </c>
      <c r="C6" s="270" t="s">
        <v>257</v>
      </c>
      <c r="D6" s="270"/>
      <c r="E6" s="271" t="s">
        <v>517</v>
      </c>
      <c r="F6" s="271"/>
      <c r="G6" s="272" t="s">
        <v>518</v>
      </c>
      <c r="H6" s="272"/>
      <c r="I6" s="271" t="s">
        <v>519</v>
      </c>
      <c r="J6" s="271"/>
    </row>
    <row r="7" spans="1:12" ht="18.75">
      <c r="A7" s="200"/>
      <c r="B7" s="201"/>
      <c r="C7" s="202" t="s">
        <v>520</v>
      </c>
      <c r="D7" s="201" t="s">
        <v>521</v>
      </c>
      <c r="E7" s="203" t="s">
        <v>520</v>
      </c>
      <c r="F7" s="203" t="s">
        <v>521</v>
      </c>
      <c r="G7" s="204" t="s">
        <v>520</v>
      </c>
      <c r="H7" s="204" t="s">
        <v>521</v>
      </c>
      <c r="I7" s="203" t="s">
        <v>520</v>
      </c>
      <c r="J7" s="203" t="s">
        <v>521</v>
      </c>
    </row>
    <row r="8" spans="1:12" ht="15" customHeight="1">
      <c r="A8" s="205" t="s">
        <v>522</v>
      </c>
      <c r="B8" s="206" t="s">
        <v>278</v>
      </c>
      <c r="C8" s="207">
        <f>D8/D$14</f>
        <v>0.51091146545984223</v>
      </c>
      <c r="D8" s="208">
        <f>'Orçamento Sintético'!J5</f>
        <v>49786.376004035475</v>
      </c>
      <c r="E8" s="209">
        <v>0.35</v>
      </c>
      <c r="F8" s="210">
        <f t="shared" ref="F8:F12" si="0">($D8*E8)</f>
        <v>17425.231601412415</v>
      </c>
      <c r="G8" s="211">
        <v>0.35</v>
      </c>
      <c r="H8" s="212">
        <f t="shared" ref="H8:H12" si="1">($D8*G8)</f>
        <v>17425.231601412415</v>
      </c>
      <c r="I8" s="209">
        <v>0.3</v>
      </c>
      <c r="J8" s="210">
        <f t="shared" ref="J8:J12" si="2">($D8*I8)</f>
        <v>14935.912801210641</v>
      </c>
      <c r="L8" s="139"/>
    </row>
    <row r="9" spans="1:12" ht="18.75">
      <c r="A9" s="205" t="s">
        <v>523</v>
      </c>
      <c r="B9" s="206" t="s">
        <v>400</v>
      </c>
      <c r="C9" s="207">
        <f>D9/D$14</f>
        <v>0.19912609116942215</v>
      </c>
      <c r="D9" s="208">
        <f>'Orçamento Sintético'!J50</f>
        <v>19404.079018371383</v>
      </c>
      <c r="E9" s="209">
        <v>0.8</v>
      </c>
      <c r="F9" s="210">
        <f t="shared" si="0"/>
        <v>15523.263214697108</v>
      </c>
      <c r="G9" s="211">
        <v>0.1</v>
      </c>
      <c r="H9" s="212">
        <f t="shared" si="1"/>
        <v>1940.4079018371385</v>
      </c>
      <c r="I9" s="209">
        <v>0.1</v>
      </c>
      <c r="J9" s="210">
        <f t="shared" si="2"/>
        <v>1940.4079018371385</v>
      </c>
      <c r="L9" s="139"/>
    </row>
    <row r="10" spans="1:12" ht="18.75">
      <c r="A10" s="205" t="s">
        <v>524</v>
      </c>
      <c r="B10" s="213" t="s">
        <v>457</v>
      </c>
      <c r="C10" s="207">
        <f>D10/D$14</f>
        <v>2.6076141296644338E-2</v>
      </c>
      <c r="D10" s="208">
        <f>'Orçamento Sintético'!J66</f>
        <v>2541.0206329204684</v>
      </c>
      <c r="E10" s="209">
        <v>0.8</v>
      </c>
      <c r="F10" s="210">
        <f t="shared" si="0"/>
        <v>2032.8165063363749</v>
      </c>
      <c r="G10" s="211">
        <v>0.1</v>
      </c>
      <c r="H10" s="212">
        <f t="shared" si="1"/>
        <v>254.10206329204686</v>
      </c>
      <c r="I10" s="209">
        <v>0.1</v>
      </c>
      <c r="J10" s="210">
        <f t="shared" si="2"/>
        <v>254.10206329204686</v>
      </c>
      <c r="L10" s="139"/>
    </row>
    <row r="11" spans="1:12" ht="18.75">
      <c r="A11" s="205" t="s">
        <v>525</v>
      </c>
      <c r="B11" s="213" t="s">
        <v>754</v>
      </c>
      <c r="C11" s="207">
        <f>D11/D$14</f>
        <v>0.2170517904052236</v>
      </c>
      <c r="D11" s="208">
        <f>'Orçamento Sintético'!J75</f>
        <v>21150.870121377095</v>
      </c>
      <c r="E11" s="209"/>
      <c r="F11" s="210"/>
      <c r="G11" s="211">
        <v>0.6</v>
      </c>
      <c r="H11" s="212">
        <f t="shared" si="1"/>
        <v>12690.522072826256</v>
      </c>
      <c r="I11" s="209">
        <v>0.4</v>
      </c>
      <c r="J11" s="210">
        <f t="shared" si="2"/>
        <v>8460.3480485508389</v>
      </c>
      <c r="L11" s="139"/>
    </row>
    <row r="12" spans="1:12" ht="18.75">
      <c r="A12" s="205" t="s">
        <v>843</v>
      </c>
      <c r="B12" s="213" t="s">
        <v>533</v>
      </c>
      <c r="C12" s="207">
        <f>D12/D$14</f>
        <v>4.6834511668867776E-2</v>
      </c>
      <c r="D12" s="208">
        <f>'Orçamento Sintético'!J84</f>
        <v>4563.844747177458</v>
      </c>
      <c r="E12" s="214">
        <f>SUM(F8:F11)/($D$14-'Orçamento Sintético'!$J$84)</f>
        <v>0.37661959363670028</v>
      </c>
      <c r="F12" s="210">
        <f t="shared" si="0"/>
        <v>1718.8333541029633</v>
      </c>
      <c r="G12" s="215">
        <f>SUM(H8:H11)/($D$14-'Orçamento Sintético'!$J$84)</f>
        <v>0.34786226994141561</v>
      </c>
      <c r="H12" s="212">
        <f t="shared" si="1"/>
        <v>1587.5893934133567</v>
      </c>
      <c r="I12" s="214">
        <f>SUM(J8:J11)/($D$14-'Orçamento Sintético'!$J$84)</f>
        <v>0.27551813642188422</v>
      </c>
      <c r="J12" s="210">
        <f t="shared" si="2"/>
        <v>1257.4219996611387</v>
      </c>
      <c r="L12" s="139"/>
    </row>
    <row r="13" spans="1:12" ht="18.75">
      <c r="A13" s="275"/>
      <c r="B13" s="275"/>
      <c r="C13" s="275"/>
      <c r="D13" s="275"/>
      <c r="E13" s="275"/>
      <c r="F13" s="275"/>
      <c r="G13" s="275"/>
      <c r="H13" s="275"/>
      <c r="I13" s="275"/>
      <c r="J13" s="275"/>
      <c r="L13" s="139"/>
    </row>
    <row r="14" spans="1:12" ht="18.75">
      <c r="A14" s="276"/>
      <c r="B14" s="216" t="s">
        <v>526</v>
      </c>
      <c r="C14" s="277"/>
      <c r="D14" s="208">
        <f>'Orçamento Sintético'!L90</f>
        <v>97446.190523881873</v>
      </c>
      <c r="E14" s="278"/>
      <c r="F14" s="208">
        <f>SUM(F8:F12)</f>
        <v>36700.144676548865</v>
      </c>
      <c r="G14" s="281"/>
      <c r="H14" s="208">
        <f>SUM(H8:H12)</f>
        <v>33897.853032781211</v>
      </c>
      <c r="I14" s="281"/>
      <c r="J14" s="208">
        <f>SUM(J8:J12)</f>
        <v>26848.192814551807</v>
      </c>
    </row>
    <row r="15" spans="1:12" ht="18.75">
      <c r="A15" s="276"/>
      <c r="B15" s="216" t="s">
        <v>527</v>
      </c>
      <c r="C15" s="277"/>
      <c r="D15" s="217">
        <f>SUM(C8:C12)</f>
        <v>1.0000000000000002</v>
      </c>
      <c r="E15" s="279"/>
      <c r="F15" s="218">
        <f>F14/$D$14</f>
        <v>0.37661959363670028</v>
      </c>
      <c r="G15" s="282"/>
      <c r="H15" s="218">
        <f>H14/$D$14</f>
        <v>0.34786226994141561</v>
      </c>
      <c r="I15" s="282"/>
      <c r="J15" s="218">
        <f>J14/$D$14</f>
        <v>0.27551813642188422</v>
      </c>
    </row>
    <row r="16" spans="1:12" ht="18.75">
      <c r="A16" s="276"/>
      <c r="B16" s="219"/>
      <c r="C16" s="277"/>
      <c r="D16" s="208"/>
      <c r="E16" s="279"/>
      <c r="F16" s="208"/>
      <c r="G16" s="282"/>
      <c r="H16" s="220"/>
      <c r="I16" s="282"/>
      <c r="J16" s="220"/>
    </row>
    <row r="17" spans="1:10" ht="18.75">
      <c r="A17" s="276"/>
      <c r="B17" s="216" t="s">
        <v>528</v>
      </c>
      <c r="C17" s="277"/>
      <c r="D17" s="208"/>
      <c r="E17" s="279"/>
      <c r="F17" s="221">
        <f>F14</f>
        <v>36700.144676548865</v>
      </c>
      <c r="G17" s="282"/>
      <c r="H17" s="222">
        <f>H14+F17</f>
        <v>70597.997709330084</v>
      </c>
      <c r="I17" s="282"/>
      <c r="J17" s="222">
        <f>J14+H17</f>
        <v>97446.190523881887</v>
      </c>
    </row>
    <row r="18" spans="1:10" ht="18.75">
      <c r="A18" s="276"/>
      <c r="B18" s="216" t="s">
        <v>529</v>
      </c>
      <c r="C18" s="277"/>
      <c r="D18" s="223"/>
      <c r="E18" s="280"/>
      <c r="F18" s="224">
        <f>F15</f>
        <v>0.37661959363670028</v>
      </c>
      <c r="G18" s="283"/>
      <c r="H18" s="224">
        <f>H15+F18</f>
        <v>0.72448186357811584</v>
      </c>
      <c r="I18" s="283"/>
      <c r="J18" s="224">
        <f>J15+H18</f>
        <v>1</v>
      </c>
    </row>
    <row r="19" spans="1:10" ht="18.75">
      <c r="A19" s="225"/>
      <c r="B19" s="225"/>
      <c r="C19" s="226"/>
      <c r="D19" s="225"/>
      <c r="E19" s="225"/>
      <c r="F19" s="225"/>
      <c r="G19" s="225"/>
      <c r="H19" s="225"/>
      <c r="I19" s="225"/>
      <c r="J19" s="225"/>
    </row>
    <row r="20" spans="1:10" ht="32.25" customHeight="1">
      <c r="A20" s="225"/>
      <c r="B20" s="274" t="s">
        <v>206</v>
      </c>
      <c r="C20" s="274"/>
      <c r="D20" s="274"/>
      <c r="E20" s="274"/>
      <c r="F20" s="274"/>
      <c r="G20" s="274"/>
      <c r="H20" s="227"/>
      <c r="I20" s="227"/>
      <c r="J20" s="225"/>
    </row>
    <row r="21" spans="1:10" ht="18.75">
      <c r="A21" s="225"/>
      <c r="B21" s="273" t="s">
        <v>275</v>
      </c>
      <c r="C21" s="273"/>
      <c r="D21" s="273"/>
      <c r="E21" s="273"/>
      <c r="F21" s="273"/>
      <c r="G21" s="273"/>
      <c r="H21" s="273"/>
      <c r="I21" s="228"/>
      <c r="J21" s="225"/>
    </row>
  </sheetData>
  <mergeCells count="13">
    <mergeCell ref="B21:H21"/>
    <mergeCell ref="B20:G20"/>
    <mergeCell ref="A13:J13"/>
    <mergeCell ref="A14:A18"/>
    <mergeCell ref="C14:C18"/>
    <mergeCell ref="E14:E18"/>
    <mergeCell ref="G14:G18"/>
    <mergeCell ref="I14:I18"/>
    <mergeCell ref="C6:D6"/>
    <mergeCell ref="E6:F6"/>
    <mergeCell ref="G6:H6"/>
    <mergeCell ref="I6:J6"/>
    <mergeCell ref="A1:H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landscape" r:id="rId1"/>
  <legacyDrawing r:id="rId2"/>
  <oleObjects>
    <oleObject progId="CorelPHOTOPAINT.Image.13" shapeId="9217" r:id="rId3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H33" sqref="H33"/>
    </sheetView>
  </sheetViews>
  <sheetFormatPr defaultRowHeight="15"/>
  <cols>
    <col min="1" max="2" width="9" style="144"/>
    <col min="3" max="3" width="7" style="144" customWidth="1"/>
    <col min="4" max="4" width="29" style="144" customWidth="1"/>
    <col min="5" max="5" width="14.125" style="144" bestFit="1" customWidth="1"/>
    <col min="6" max="6" width="16.625" style="144" customWidth="1"/>
    <col min="7" max="16384" width="9" style="144"/>
  </cols>
  <sheetData>
    <row r="1" spans="1:6">
      <c r="A1" s="293" t="s">
        <v>534</v>
      </c>
      <c r="B1" s="294"/>
      <c r="C1" s="294"/>
      <c r="D1" s="294"/>
      <c r="E1" s="294"/>
      <c r="F1" s="294"/>
    </row>
    <row r="2" spans="1:6">
      <c r="A2" s="145">
        <v>36</v>
      </c>
      <c r="B2" s="293" t="s">
        <v>535</v>
      </c>
      <c r="C2" s="294"/>
      <c r="D2" s="294"/>
      <c r="E2" s="294"/>
      <c r="F2" s="294"/>
    </row>
    <row r="3" spans="1:6" ht="15.75" customHeight="1" thickBot="1">
      <c r="A3" s="288" t="s">
        <v>593</v>
      </c>
      <c r="B3" s="295" t="s">
        <v>559</v>
      </c>
      <c r="C3" s="287"/>
      <c r="D3" s="287"/>
      <c r="E3" s="287"/>
      <c r="F3" s="287"/>
    </row>
    <row r="4" spans="1:6">
      <c r="A4" s="288"/>
      <c r="B4" s="146" t="s">
        <v>536</v>
      </c>
      <c r="C4" s="146" t="s">
        <v>7</v>
      </c>
      <c r="D4" s="146" t="s">
        <v>537</v>
      </c>
      <c r="E4" s="147" t="s">
        <v>538</v>
      </c>
      <c r="F4" s="147" t="s">
        <v>562</v>
      </c>
    </row>
    <row r="5" spans="1:6">
      <c r="A5" s="288"/>
      <c r="B5" s="148" t="s">
        <v>539</v>
      </c>
      <c r="C5" s="148" t="s">
        <v>540</v>
      </c>
      <c r="D5" s="148" t="s">
        <v>551</v>
      </c>
      <c r="E5" s="161">
        <v>2948.4</v>
      </c>
      <c r="F5" s="163">
        <f>E5/70</f>
        <v>42.120000000000005</v>
      </c>
    </row>
    <row r="6" spans="1:6">
      <c r="A6" s="288"/>
      <c r="B6" s="148" t="s">
        <v>541</v>
      </c>
      <c r="C6" s="151" t="s">
        <v>540</v>
      </c>
      <c r="D6" s="148" t="s">
        <v>552</v>
      </c>
      <c r="E6" s="161">
        <v>2261</v>
      </c>
      <c r="F6" s="163">
        <f t="shared" ref="F6:F7" si="0">E6/70</f>
        <v>32.299999999999997</v>
      </c>
    </row>
    <row r="7" spans="1:6">
      <c r="A7" s="290"/>
      <c r="B7" s="148" t="s">
        <v>542</v>
      </c>
      <c r="C7" s="148" t="s">
        <v>540</v>
      </c>
      <c r="D7" s="148" t="s">
        <v>553</v>
      </c>
      <c r="E7" s="161">
        <v>3641.4</v>
      </c>
      <c r="F7" s="163">
        <f t="shared" si="0"/>
        <v>52.02</v>
      </c>
    </row>
    <row r="8" spans="1:6">
      <c r="A8" s="154"/>
      <c r="B8" s="291" t="s">
        <v>544</v>
      </c>
      <c r="C8" s="291"/>
      <c r="D8" s="291"/>
      <c r="E8" s="162">
        <f>AVERAGE(E5:E7)</f>
        <v>2950.2666666666664</v>
      </c>
      <c r="F8" s="156">
        <f>AVERAGE(F5:F7)</f>
        <v>42.146666666666668</v>
      </c>
    </row>
    <row r="9" spans="1:6">
      <c r="A9" s="296"/>
      <c r="B9" s="296"/>
      <c r="C9" s="296"/>
      <c r="D9" s="296"/>
      <c r="E9" s="296"/>
    </row>
    <row r="10" spans="1:6" ht="15.75" customHeight="1" thickBot="1">
      <c r="A10" s="297" t="s">
        <v>592</v>
      </c>
      <c r="B10" s="295" t="s">
        <v>560</v>
      </c>
      <c r="C10" s="287"/>
      <c r="D10" s="287"/>
      <c r="E10" s="287"/>
      <c r="F10" s="287"/>
    </row>
    <row r="11" spans="1:6">
      <c r="A11" s="290"/>
      <c r="B11" s="146" t="s">
        <v>536</v>
      </c>
      <c r="C11" s="146" t="s">
        <v>7</v>
      </c>
      <c r="D11" s="146" t="s">
        <v>537</v>
      </c>
      <c r="E11" s="155" t="s">
        <v>538</v>
      </c>
      <c r="F11" s="147" t="s">
        <v>564</v>
      </c>
    </row>
    <row r="12" spans="1:6">
      <c r="A12" s="290"/>
      <c r="B12" s="148" t="s">
        <v>561</v>
      </c>
      <c r="C12" s="148" t="s">
        <v>540</v>
      </c>
      <c r="D12" s="149" t="s">
        <v>563</v>
      </c>
      <c r="E12" s="150">
        <v>184.24</v>
      </c>
      <c r="F12" s="150">
        <v>184.24</v>
      </c>
    </row>
    <row r="13" spans="1:6">
      <c r="A13" s="290"/>
      <c r="B13" s="148" t="s">
        <v>545</v>
      </c>
      <c r="C13" s="151" t="s">
        <v>540</v>
      </c>
      <c r="D13" s="152" t="s">
        <v>550</v>
      </c>
      <c r="E13" s="153">
        <v>130</v>
      </c>
      <c r="F13" s="153">
        <v>130</v>
      </c>
    </row>
    <row r="14" spans="1:6">
      <c r="A14" s="290"/>
      <c r="B14" s="148" t="s">
        <v>546</v>
      </c>
      <c r="C14" s="148" t="s">
        <v>540</v>
      </c>
      <c r="D14" s="148" t="s">
        <v>543</v>
      </c>
      <c r="E14" s="153">
        <v>111.2</v>
      </c>
      <c r="F14" s="153">
        <v>111.2</v>
      </c>
    </row>
    <row r="15" spans="1:6">
      <c r="A15" s="290"/>
      <c r="B15" s="298" t="s">
        <v>544</v>
      </c>
      <c r="C15" s="298"/>
      <c r="D15" s="298"/>
      <c r="E15" s="156">
        <f>AVERAGE(E12:E14)</f>
        <v>141.81333333333333</v>
      </c>
      <c r="F15" s="156">
        <f>AVERAGE(F12:F14)</f>
        <v>141.81333333333333</v>
      </c>
    </row>
    <row r="16" spans="1:6">
      <c r="A16" s="157"/>
    </row>
    <row r="17" spans="1:6" ht="15.75" customHeight="1" thickBot="1">
      <c r="A17" s="288" t="s">
        <v>591</v>
      </c>
      <c r="B17" s="295" t="s">
        <v>456</v>
      </c>
      <c r="C17" s="287"/>
      <c r="D17" s="287"/>
      <c r="E17" s="287"/>
      <c r="F17" s="287"/>
    </row>
    <row r="18" spans="1:6">
      <c r="A18" s="288"/>
      <c r="B18" s="146" t="s">
        <v>536</v>
      </c>
      <c r="C18" s="146" t="s">
        <v>7</v>
      </c>
      <c r="D18" s="146" t="s">
        <v>537</v>
      </c>
      <c r="E18" s="147" t="s">
        <v>538</v>
      </c>
      <c r="F18" s="147" t="s">
        <v>564</v>
      </c>
    </row>
    <row r="19" spans="1:6">
      <c r="A19" s="288"/>
      <c r="B19" s="148" t="s">
        <v>547</v>
      </c>
      <c r="C19" s="148" t="s">
        <v>540</v>
      </c>
      <c r="D19" s="149" t="s">
        <v>548</v>
      </c>
      <c r="E19" s="150">
        <v>103.59</v>
      </c>
      <c r="F19" s="163">
        <f>E19/4</f>
        <v>25.897500000000001</v>
      </c>
    </row>
    <row r="20" spans="1:6">
      <c r="A20" s="288"/>
      <c r="B20" s="148" t="s">
        <v>549</v>
      </c>
      <c r="C20" s="151" t="s">
        <v>540</v>
      </c>
      <c r="D20" s="152" t="s">
        <v>550</v>
      </c>
      <c r="E20" s="153">
        <v>100.23</v>
      </c>
      <c r="F20" s="163">
        <f>E20/4</f>
        <v>25.057500000000001</v>
      </c>
    </row>
    <row r="21" spans="1:6" ht="15.75" thickBot="1">
      <c r="A21" s="288"/>
      <c r="B21" s="148"/>
      <c r="C21" s="148"/>
      <c r="D21" s="148"/>
      <c r="E21" s="153"/>
      <c r="F21" s="163">
        <f t="shared" ref="F21" si="1">E21/70</f>
        <v>0</v>
      </c>
    </row>
    <row r="22" spans="1:6" ht="15.75" thickBot="1">
      <c r="A22" s="289"/>
      <c r="B22" s="284" t="s">
        <v>544</v>
      </c>
      <c r="C22" s="285"/>
      <c r="D22" s="286"/>
      <c r="E22" s="158">
        <f>AVERAGE(E19:E21)</f>
        <v>101.91</v>
      </c>
      <c r="F22" s="156">
        <f>AVERAGE(F19:F20)</f>
        <v>25.477499999999999</v>
      </c>
    </row>
    <row r="23" spans="1:6" ht="15" customHeight="1"/>
    <row r="24" spans="1:6" ht="16.5" customHeight="1" thickBot="1">
      <c r="A24" s="288" t="s">
        <v>761</v>
      </c>
      <c r="B24" s="287" t="s">
        <v>844</v>
      </c>
      <c r="C24" s="287"/>
      <c r="D24" s="287"/>
      <c r="E24" s="287"/>
      <c r="F24" s="287"/>
    </row>
    <row r="25" spans="1:6" ht="15" customHeight="1">
      <c r="A25" s="288"/>
      <c r="B25" s="146"/>
      <c r="C25" s="146"/>
      <c r="D25" s="146"/>
      <c r="E25" s="147" t="s">
        <v>845</v>
      </c>
      <c r="F25" s="147" t="s">
        <v>846</v>
      </c>
    </row>
    <row r="26" spans="1:6">
      <c r="A26" s="288"/>
      <c r="B26" s="292" t="s">
        <v>847</v>
      </c>
      <c r="C26" s="292"/>
      <c r="D26" s="292"/>
      <c r="E26" s="193">
        <v>210.65</v>
      </c>
      <c r="F26" s="193">
        <v>37.57</v>
      </c>
    </row>
    <row r="27" spans="1:6">
      <c r="A27" s="288"/>
      <c r="B27" s="292" t="s">
        <v>848</v>
      </c>
      <c r="C27" s="292"/>
      <c r="D27" s="292"/>
      <c r="E27" s="194">
        <v>289</v>
      </c>
      <c r="F27" s="193">
        <v>45.87</v>
      </c>
    </row>
    <row r="28" spans="1:6" ht="15.75" thickBot="1">
      <c r="A28" s="288"/>
      <c r="B28" s="292" t="s">
        <v>849</v>
      </c>
      <c r="C28" s="292"/>
      <c r="D28" s="292"/>
      <c r="E28" s="194">
        <v>480</v>
      </c>
      <c r="F28" s="193">
        <v>71.56</v>
      </c>
    </row>
    <row r="29" spans="1:6" ht="15.75" thickBot="1">
      <c r="A29" s="289"/>
      <c r="B29" s="284" t="s">
        <v>544</v>
      </c>
      <c r="C29" s="285"/>
      <c r="D29" s="286"/>
      <c r="E29" s="195">
        <v>326.55</v>
      </c>
      <c r="F29" s="196">
        <v>51.6666666666667</v>
      </c>
    </row>
    <row r="31" spans="1:6">
      <c r="C31" s="192"/>
      <c r="D31" s="192" t="s">
        <v>206</v>
      </c>
      <c r="E31" s="192"/>
    </row>
    <row r="32" spans="1:6">
      <c r="C32" s="191"/>
      <c r="D32" s="191" t="s">
        <v>275</v>
      </c>
      <c r="E32" s="191"/>
    </row>
  </sheetData>
  <mergeCells count="18">
    <mergeCell ref="A1:F1"/>
    <mergeCell ref="B2:F2"/>
    <mergeCell ref="B3:F3"/>
    <mergeCell ref="B26:D26"/>
    <mergeCell ref="B27:D27"/>
    <mergeCell ref="A9:E9"/>
    <mergeCell ref="A10:A15"/>
    <mergeCell ref="B15:D15"/>
    <mergeCell ref="A17:A22"/>
    <mergeCell ref="B22:D22"/>
    <mergeCell ref="B10:F10"/>
    <mergeCell ref="B17:F17"/>
    <mergeCell ref="B29:D29"/>
    <mergeCell ref="B24:F24"/>
    <mergeCell ref="A24:A29"/>
    <mergeCell ref="A3:A7"/>
    <mergeCell ref="B8:D8"/>
    <mergeCell ref="B28:D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8"/>
  <sheetViews>
    <sheetView showOutlineSymbols="0" showWhiteSpace="0" workbookViewId="0">
      <selection activeCell="H33" sqref="H33"/>
    </sheetView>
  </sheetViews>
  <sheetFormatPr defaultRowHeight="14.25"/>
  <cols>
    <col min="1" max="1" width="10" style="97" bestFit="1" customWidth="1"/>
    <col min="2" max="2" width="60" style="97" bestFit="1" customWidth="1"/>
    <col min="3" max="3" width="30" style="97" bestFit="1" customWidth="1"/>
    <col min="4" max="4" width="5" style="97" bestFit="1" customWidth="1"/>
    <col min="5" max="5" width="10" style="97" bestFit="1" customWidth="1"/>
    <col min="6" max="16384" width="9" style="97"/>
  </cols>
  <sheetData>
    <row r="1" spans="1:5" ht="15">
      <c r="A1" s="99"/>
      <c r="B1" s="99" t="s">
        <v>0</v>
      </c>
      <c r="C1" s="99"/>
      <c r="D1" s="232"/>
      <c r="E1" s="232"/>
    </row>
    <row r="2" spans="1:5" ht="26.25" customHeight="1" thickBot="1">
      <c r="A2" s="101"/>
      <c r="B2" s="101" t="s">
        <v>530</v>
      </c>
      <c r="C2" s="101"/>
      <c r="D2" s="230"/>
      <c r="E2" s="230"/>
    </row>
    <row r="3" spans="1:5" ht="15.75" thickBot="1">
      <c r="A3" s="299" t="s">
        <v>751</v>
      </c>
      <c r="B3" s="300"/>
      <c r="C3" s="300"/>
      <c r="D3" s="300"/>
      <c r="E3" s="301"/>
    </row>
    <row r="4" spans="1:5" ht="30" customHeight="1">
      <c r="A4" s="170" t="s">
        <v>7</v>
      </c>
      <c r="B4" s="170" t="s">
        <v>10</v>
      </c>
      <c r="C4" s="170" t="s">
        <v>11</v>
      </c>
      <c r="D4" s="171" t="s">
        <v>12</v>
      </c>
      <c r="E4" s="172" t="s">
        <v>13</v>
      </c>
    </row>
    <row r="5" spans="1:5" ht="24" customHeight="1">
      <c r="A5" s="103" t="s">
        <v>277</v>
      </c>
      <c r="B5" s="103" t="s">
        <v>594</v>
      </c>
      <c r="C5" s="103"/>
      <c r="D5" s="103"/>
      <c r="E5" s="104"/>
    </row>
    <row r="6" spans="1:5" ht="24" customHeight="1">
      <c r="A6" s="112" t="s">
        <v>18</v>
      </c>
      <c r="B6" s="112" t="s">
        <v>374</v>
      </c>
      <c r="C6" s="112" t="s">
        <v>20</v>
      </c>
      <c r="D6" s="113" t="s">
        <v>21</v>
      </c>
      <c r="E6" s="111">
        <v>9</v>
      </c>
    </row>
    <row r="7" spans="1:5" ht="36" customHeight="1">
      <c r="A7" s="112" t="s">
        <v>22</v>
      </c>
      <c r="B7" s="112" t="s">
        <v>24</v>
      </c>
      <c r="C7" s="112" t="s">
        <v>20</v>
      </c>
      <c r="D7" s="113" t="s">
        <v>25</v>
      </c>
      <c r="E7" s="111">
        <v>120</v>
      </c>
    </row>
    <row r="8" spans="1:5" ht="36" customHeight="1">
      <c r="A8" s="112" t="s">
        <v>26</v>
      </c>
      <c r="B8" s="112" t="s">
        <v>27</v>
      </c>
      <c r="C8" s="112" t="s">
        <v>20</v>
      </c>
      <c r="D8" s="113" t="s">
        <v>25</v>
      </c>
      <c r="E8" s="111">
        <v>50</v>
      </c>
    </row>
    <row r="9" spans="1:5" ht="36" customHeight="1">
      <c r="A9" s="112" t="s">
        <v>28</v>
      </c>
      <c r="B9" s="112" t="s">
        <v>29</v>
      </c>
      <c r="C9" s="112" t="s">
        <v>20</v>
      </c>
      <c r="D9" s="113" t="s">
        <v>25</v>
      </c>
      <c r="E9" s="111">
        <v>50</v>
      </c>
    </row>
    <row r="10" spans="1:5" ht="24" customHeight="1">
      <c r="A10" s="112" t="s">
        <v>30</v>
      </c>
      <c r="B10" s="112" t="s">
        <v>33</v>
      </c>
      <c r="C10" s="112" t="s">
        <v>20</v>
      </c>
      <c r="D10" s="113" t="s">
        <v>21</v>
      </c>
      <c r="E10" s="111">
        <v>3</v>
      </c>
    </row>
    <row r="11" spans="1:5" ht="24" customHeight="1">
      <c r="A11" s="112" t="s">
        <v>37</v>
      </c>
      <c r="B11" s="112" t="s">
        <v>39</v>
      </c>
      <c r="C11" s="112" t="s">
        <v>20</v>
      </c>
      <c r="D11" s="113" t="s">
        <v>21</v>
      </c>
      <c r="E11" s="111">
        <v>1</v>
      </c>
    </row>
    <row r="12" spans="1:5" ht="24" customHeight="1">
      <c r="A12" s="112" t="s">
        <v>40</v>
      </c>
      <c r="B12" s="112" t="s">
        <v>42</v>
      </c>
      <c r="C12" s="112" t="s">
        <v>20</v>
      </c>
      <c r="D12" s="113" t="s">
        <v>21</v>
      </c>
      <c r="E12" s="111">
        <v>3</v>
      </c>
    </row>
    <row r="13" spans="1:5" ht="24" customHeight="1">
      <c r="A13" s="112" t="s">
        <v>43</v>
      </c>
      <c r="B13" s="112" t="s">
        <v>45</v>
      </c>
      <c r="C13" s="112" t="s">
        <v>20</v>
      </c>
      <c r="D13" s="113" t="s">
        <v>21</v>
      </c>
      <c r="E13" s="111">
        <v>1</v>
      </c>
    </row>
    <row r="14" spans="1:5" ht="24" customHeight="1">
      <c r="A14" s="112" t="s">
        <v>48</v>
      </c>
      <c r="B14" s="112" t="s">
        <v>50</v>
      </c>
      <c r="C14" s="112" t="s">
        <v>20</v>
      </c>
      <c r="D14" s="113" t="s">
        <v>21</v>
      </c>
      <c r="E14" s="111">
        <v>1</v>
      </c>
    </row>
    <row r="15" spans="1:5" ht="36" customHeight="1">
      <c r="A15" s="112" t="s">
        <v>51</v>
      </c>
      <c r="B15" s="112" t="s">
        <v>53</v>
      </c>
      <c r="C15" s="112" t="s">
        <v>20</v>
      </c>
      <c r="D15" s="113" t="s">
        <v>25</v>
      </c>
      <c r="E15" s="111">
        <v>36</v>
      </c>
    </row>
    <row r="16" spans="1:5" ht="36" customHeight="1">
      <c r="A16" s="112" t="s">
        <v>54</v>
      </c>
      <c r="B16" s="112" t="s">
        <v>55</v>
      </c>
      <c r="C16" s="112" t="s">
        <v>20</v>
      </c>
      <c r="D16" s="113" t="s">
        <v>25</v>
      </c>
      <c r="E16" s="111">
        <v>12</v>
      </c>
    </row>
    <row r="17" spans="1:5" ht="24" customHeight="1">
      <c r="A17" s="112" t="s">
        <v>56</v>
      </c>
      <c r="B17" s="112" t="s">
        <v>59</v>
      </c>
      <c r="C17" s="112" t="s">
        <v>60</v>
      </c>
      <c r="D17" s="113" t="s">
        <v>21</v>
      </c>
      <c r="E17" s="111">
        <v>8</v>
      </c>
    </row>
    <row r="18" spans="1:5" ht="24" customHeight="1">
      <c r="A18" s="112" t="s">
        <v>61</v>
      </c>
      <c r="B18" s="112" t="s">
        <v>63</v>
      </c>
      <c r="C18" s="112" t="s">
        <v>60</v>
      </c>
      <c r="D18" s="113" t="s">
        <v>21</v>
      </c>
      <c r="E18" s="111">
        <v>13</v>
      </c>
    </row>
    <row r="19" spans="1:5" ht="36" customHeight="1">
      <c r="A19" s="112" t="s">
        <v>64</v>
      </c>
      <c r="B19" s="112" t="s">
        <v>508</v>
      </c>
      <c r="C19" s="112" t="s">
        <v>20</v>
      </c>
      <c r="D19" s="113" t="s">
        <v>21</v>
      </c>
      <c r="E19" s="111">
        <v>17</v>
      </c>
    </row>
    <row r="20" spans="1:5" ht="36" customHeight="1">
      <c r="A20" s="112" t="s">
        <v>66</v>
      </c>
      <c r="B20" s="112" t="s">
        <v>68</v>
      </c>
      <c r="C20" s="112" t="s">
        <v>20</v>
      </c>
      <c r="D20" s="113" t="s">
        <v>21</v>
      </c>
      <c r="E20" s="111">
        <v>40</v>
      </c>
    </row>
    <row r="21" spans="1:5" ht="36" customHeight="1">
      <c r="A21" s="112" t="s">
        <v>69</v>
      </c>
      <c r="B21" s="112" t="s">
        <v>71</v>
      </c>
      <c r="C21" s="112" t="s">
        <v>20</v>
      </c>
      <c r="D21" s="113" t="s">
        <v>25</v>
      </c>
      <c r="E21" s="111">
        <v>9</v>
      </c>
    </row>
    <row r="22" spans="1:5" ht="36" customHeight="1">
      <c r="A22" s="112" t="s">
        <v>72</v>
      </c>
      <c r="B22" s="112" t="s">
        <v>74</v>
      </c>
      <c r="C22" s="112" t="s">
        <v>20</v>
      </c>
      <c r="D22" s="113" t="s">
        <v>21</v>
      </c>
      <c r="E22" s="111">
        <v>1</v>
      </c>
    </row>
    <row r="23" spans="1:5" ht="36" customHeight="1">
      <c r="A23" s="112" t="s">
        <v>325</v>
      </c>
      <c r="B23" s="112" t="s">
        <v>122</v>
      </c>
      <c r="C23" s="112" t="s">
        <v>20</v>
      </c>
      <c r="D23" s="113" t="s">
        <v>25</v>
      </c>
      <c r="E23" s="111">
        <v>60</v>
      </c>
    </row>
    <row r="24" spans="1:5" ht="36" customHeight="1">
      <c r="A24" s="112" t="s">
        <v>328</v>
      </c>
      <c r="B24" s="112" t="s">
        <v>123</v>
      </c>
      <c r="C24" s="112" t="s">
        <v>20</v>
      </c>
      <c r="D24" s="113" t="s">
        <v>25</v>
      </c>
      <c r="E24" s="111">
        <v>40</v>
      </c>
    </row>
    <row r="25" spans="1:5" ht="36" customHeight="1">
      <c r="A25" s="112" t="s">
        <v>329</v>
      </c>
      <c r="B25" s="112" t="s">
        <v>124</v>
      </c>
      <c r="C25" s="112" t="s">
        <v>20</v>
      </c>
      <c r="D25" s="113" t="s">
        <v>25</v>
      </c>
      <c r="E25" s="111">
        <v>20</v>
      </c>
    </row>
    <row r="26" spans="1:5" ht="24" customHeight="1">
      <c r="A26" s="103" t="s">
        <v>75</v>
      </c>
      <c r="B26" s="103" t="s">
        <v>595</v>
      </c>
      <c r="C26" s="103"/>
      <c r="D26" s="103"/>
      <c r="E26" s="104"/>
    </row>
    <row r="27" spans="1:5" ht="24" customHeight="1">
      <c r="A27" s="112" t="s">
        <v>76</v>
      </c>
      <c r="B27" s="112" t="s">
        <v>374</v>
      </c>
      <c r="C27" s="112" t="s">
        <v>20</v>
      </c>
      <c r="D27" s="113" t="s">
        <v>21</v>
      </c>
      <c r="E27" s="111">
        <v>12</v>
      </c>
    </row>
    <row r="28" spans="1:5" ht="36" customHeight="1">
      <c r="A28" s="112" t="s">
        <v>77</v>
      </c>
      <c r="B28" s="112" t="s">
        <v>24</v>
      </c>
      <c r="C28" s="112" t="s">
        <v>20</v>
      </c>
      <c r="D28" s="113" t="s">
        <v>25</v>
      </c>
      <c r="E28" s="111">
        <v>150</v>
      </c>
    </row>
    <row r="29" spans="1:5" ht="36" customHeight="1">
      <c r="A29" s="112" t="s">
        <v>78</v>
      </c>
      <c r="B29" s="112" t="s">
        <v>27</v>
      </c>
      <c r="C29" s="112" t="s">
        <v>20</v>
      </c>
      <c r="D29" s="113" t="s">
        <v>25</v>
      </c>
      <c r="E29" s="111">
        <v>65</v>
      </c>
    </row>
    <row r="30" spans="1:5" ht="36" customHeight="1">
      <c r="A30" s="112" t="s">
        <v>79</v>
      </c>
      <c r="B30" s="112" t="s">
        <v>29</v>
      </c>
      <c r="C30" s="112" t="s">
        <v>20</v>
      </c>
      <c r="D30" s="113" t="s">
        <v>25</v>
      </c>
      <c r="E30" s="111">
        <v>65</v>
      </c>
    </row>
    <row r="31" spans="1:5" ht="24" customHeight="1">
      <c r="A31" s="112" t="s">
        <v>80</v>
      </c>
      <c r="B31" s="112" t="s">
        <v>33</v>
      </c>
      <c r="C31" s="112" t="s">
        <v>20</v>
      </c>
      <c r="D31" s="113" t="s">
        <v>21</v>
      </c>
      <c r="E31" s="111">
        <v>3</v>
      </c>
    </row>
    <row r="32" spans="1:5" ht="24" customHeight="1">
      <c r="A32" s="112" t="s">
        <v>430</v>
      </c>
      <c r="B32" s="112" t="s">
        <v>432</v>
      </c>
      <c r="C32" s="112" t="s">
        <v>20</v>
      </c>
      <c r="D32" s="113" t="s">
        <v>21</v>
      </c>
      <c r="E32" s="111">
        <v>4</v>
      </c>
    </row>
    <row r="33" spans="1:5" ht="24" customHeight="1">
      <c r="A33" s="112" t="s">
        <v>83</v>
      </c>
      <c r="B33" s="112" t="s">
        <v>47</v>
      </c>
      <c r="C33" s="112" t="s">
        <v>20</v>
      </c>
      <c r="D33" s="113" t="s">
        <v>21</v>
      </c>
      <c r="E33" s="111">
        <v>1</v>
      </c>
    </row>
    <row r="34" spans="1:5" ht="24" customHeight="1">
      <c r="A34" s="112" t="s">
        <v>84</v>
      </c>
      <c r="B34" s="112" t="s">
        <v>45</v>
      </c>
      <c r="C34" s="112" t="s">
        <v>20</v>
      </c>
      <c r="D34" s="113" t="s">
        <v>21</v>
      </c>
      <c r="E34" s="111">
        <v>4</v>
      </c>
    </row>
    <row r="35" spans="1:5" ht="24" customHeight="1">
      <c r="A35" s="112" t="s">
        <v>85</v>
      </c>
      <c r="B35" s="112" t="s">
        <v>50</v>
      </c>
      <c r="C35" s="112" t="s">
        <v>20</v>
      </c>
      <c r="D35" s="113" t="s">
        <v>21</v>
      </c>
      <c r="E35" s="111">
        <v>1</v>
      </c>
    </row>
    <row r="36" spans="1:5" ht="36" customHeight="1">
      <c r="A36" s="112" t="s">
        <v>86</v>
      </c>
      <c r="B36" s="112" t="s">
        <v>53</v>
      </c>
      <c r="C36" s="112" t="s">
        <v>20</v>
      </c>
      <c r="D36" s="113" t="s">
        <v>25</v>
      </c>
      <c r="E36" s="111">
        <v>40</v>
      </c>
    </row>
    <row r="37" spans="1:5" ht="36" customHeight="1">
      <c r="A37" s="112" t="s">
        <v>87</v>
      </c>
      <c r="B37" s="112" t="s">
        <v>55</v>
      </c>
      <c r="C37" s="112" t="s">
        <v>20</v>
      </c>
      <c r="D37" s="113" t="s">
        <v>25</v>
      </c>
      <c r="E37" s="111">
        <v>13</v>
      </c>
    </row>
    <row r="38" spans="1:5" ht="24" customHeight="1">
      <c r="A38" s="112" t="s">
        <v>88</v>
      </c>
      <c r="B38" s="112" t="s">
        <v>59</v>
      </c>
      <c r="C38" s="112" t="s">
        <v>60</v>
      </c>
      <c r="D38" s="113" t="s">
        <v>21</v>
      </c>
      <c r="E38" s="111">
        <v>8</v>
      </c>
    </row>
    <row r="39" spans="1:5" ht="24" customHeight="1">
      <c r="A39" s="112" t="s">
        <v>89</v>
      </c>
      <c r="B39" s="112" t="s">
        <v>63</v>
      </c>
      <c r="C39" s="112" t="s">
        <v>60</v>
      </c>
      <c r="D39" s="113" t="s">
        <v>21</v>
      </c>
      <c r="E39" s="111">
        <v>14</v>
      </c>
    </row>
    <row r="40" spans="1:5" ht="36" customHeight="1">
      <c r="A40" s="112" t="s">
        <v>596</v>
      </c>
      <c r="B40" s="112" t="s">
        <v>508</v>
      </c>
      <c r="C40" s="112" t="s">
        <v>20</v>
      </c>
      <c r="D40" s="113" t="s">
        <v>21</v>
      </c>
      <c r="E40" s="111">
        <v>17</v>
      </c>
    </row>
    <row r="41" spans="1:5" ht="36" customHeight="1">
      <c r="A41" s="112" t="s">
        <v>597</v>
      </c>
      <c r="B41" s="112" t="s">
        <v>68</v>
      </c>
      <c r="C41" s="112" t="s">
        <v>20</v>
      </c>
      <c r="D41" s="113" t="s">
        <v>21</v>
      </c>
      <c r="E41" s="111">
        <v>32</v>
      </c>
    </row>
    <row r="42" spans="1:5" ht="36" customHeight="1">
      <c r="A42" s="112" t="s">
        <v>598</v>
      </c>
      <c r="B42" s="112" t="s">
        <v>71</v>
      </c>
      <c r="C42" s="112" t="s">
        <v>20</v>
      </c>
      <c r="D42" s="113" t="s">
        <v>25</v>
      </c>
      <c r="E42" s="111">
        <v>3</v>
      </c>
    </row>
    <row r="43" spans="1:5" ht="36" customHeight="1">
      <c r="A43" s="112" t="s">
        <v>599</v>
      </c>
      <c r="B43" s="112" t="s">
        <v>74</v>
      </c>
      <c r="C43" s="112" t="s">
        <v>20</v>
      </c>
      <c r="D43" s="113" t="s">
        <v>21</v>
      </c>
      <c r="E43" s="111">
        <v>1</v>
      </c>
    </row>
    <row r="44" spans="1:5" ht="36" customHeight="1">
      <c r="A44" s="112" t="s">
        <v>600</v>
      </c>
      <c r="B44" s="112" t="s">
        <v>122</v>
      </c>
      <c r="C44" s="112" t="s">
        <v>20</v>
      </c>
      <c r="D44" s="113" t="s">
        <v>25</v>
      </c>
      <c r="E44" s="111">
        <v>60</v>
      </c>
    </row>
    <row r="45" spans="1:5" ht="36" customHeight="1">
      <c r="A45" s="112" t="s">
        <v>601</v>
      </c>
      <c r="B45" s="112" t="s">
        <v>123</v>
      </c>
      <c r="C45" s="112" t="s">
        <v>20</v>
      </c>
      <c r="D45" s="113" t="s">
        <v>25</v>
      </c>
      <c r="E45" s="111">
        <v>40</v>
      </c>
    </row>
    <row r="46" spans="1:5" ht="36" customHeight="1">
      <c r="A46" s="112" t="s">
        <v>602</v>
      </c>
      <c r="B46" s="112" t="s">
        <v>124</v>
      </c>
      <c r="C46" s="112" t="s">
        <v>20</v>
      </c>
      <c r="D46" s="113" t="s">
        <v>25</v>
      </c>
      <c r="E46" s="111">
        <v>20</v>
      </c>
    </row>
    <row r="47" spans="1:5" ht="24" customHeight="1">
      <c r="A47" s="103" t="s">
        <v>90</v>
      </c>
      <c r="B47" s="103" t="s">
        <v>603</v>
      </c>
      <c r="C47" s="103"/>
      <c r="D47" s="103"/>
      <c r="E47" s="104"/>
    </row>
    <row r="48" spans="1:5" ht="24" customHeight="1">
      <c r="A48" s="112" t="s">
        <v>91</v>
      </c>
      <c r="B48" s="112" t="s">
        <v>374</v>
      </c>
      <c r="C48" s="112" t="s">
        <v>20</v>
      </c>
      <c r="D48" s="113" t="s">
        <v>21</v>
      </c>
      <c r="E48" s="111">
        <v>12</v>
      </c>
    </row>
    <row r="49" spans="1:5" ht="36" customHeight="1">
      <c r="A49" s="112" t="s">
        <v>92</v>
      </c>
      <c r="B49" s="112" t="s">
        <v>24</v>
      </c>
      <c r="C49" s="112" t="s">
        <v>20</v>
      </c>
      <c r="D49" s="113" t="s">
        <v>25</v>
      </c>
      <c r="E49" s="111">
        <v>150</v>
      </c>
    </row>
    <row r="50" spans="1:5" ht="36" customHeight="1">
      <c r="A50" s="112" t="s">
        <v>93</v>
      </c>
      <c r="B50" s="112" t="s">
        <v>27</v>
      </c>
      <c r="C50" s="112" t="s">
        <v>20</v>
      </c>
      <c r="D50" s="113" t="s">
        <v>25</v>
      </c>
      <c r="E50" s="111">
        <v>65</v>
      </c>
    </row>
    <row r="51" spans="1:5" ht="36" customHeight="1">
      <c r="A51" s="112" t="s">
        <v>94</v>
      </c>
      <c r="B51" s="112" t="s">
        <v>29</v>
      </c>
      <c r="C51" s="112" t="s">
        <v>20</v>
      </c>
      <c r="D51" s="113" t="s">
        <v>25</v>
      </c>
      <c r="E51" s="111">
        <v>65</v>
      </c>
    </row>
    <row r="52" spans="1:5" ht="24" customHeight="1">
      <c r="A52" s="112" t="s">
        <v>95</v>
      </c>
      <c r="B52" s="112" t="s">
        <v>33</v>
      </c>
      <c r="C52" s="112" t="s">
        <v>20</v>
      </c>
      <c r="D52" s="113" t="s">
        <v>21</v>
      </c>
      <c r="E52" s="111">
        <v>4</v>
      </c>
    </row>
    <row r="53" spans="1:5" ht="24" customHeight="1">
      <c r="A53" s="112" t="s">
        <v>96</v>
      </c>
      <c r="B53" s="112" t="s">
        <v>36</v>
      </c>
      <c r="C53" s="112" t="s">
        <v>20</v>
      </c>
      <c r="D53" s="113" t="s">
        <v>21</v>
      </c>
      <c r="E53" s="111">
        <v>3</v>
      </c>
    </row>
    <row r="54" spans="1:5" ht="24" customHeight="1">
      <c r="A54" s="112" t="s">
        <v>97</v>
      </c>
      <c r="B54" s="112" t="s">
        <v>39</v>
      </c>
      <c r="C54" s="112" t="s">
        <v>20</v>
      </c>
      <c r="D54" s="113" t="s">
        <v>21</v>
      </c>
      <c r="E54" s="111">
        <v>1</v>
      </c>
    </row>
    <row r="55" spans="1:5" ht="24" customHeight="1">
      <c r="A55" s="112" t="s">
        <v>604</v>
      </c>
      <c r="B55" s="112" t="s">
        <v>47</v>
      </c>
      <c r="C55" s="112" t="s">
        <v>20</v>
      </c>
      <c r="D55" s="113" t="s">
        <v>21</v>
      </c>
      <c r="E55" s="111">
        <v>2</v>
      </c>
    </row>
    <row r="56" spans="1:5" ht="24" customHeight="1">
      <c r="A56" s="112" t="s">
        <v>605</v>
      </c>
      <c r="B56" s="112" t="s">
        <v>45</v>
      </c>
      <c r="C56" s="112" t="s">
        <v>20</v>
      </c>
      <c r="D56" s="113" t="s">
        <v>21</v>
      </c>
      <c r="E56" s="111">
        <v>4</v>
      </c>
    </row>
    <row r="57" spans="1:5" ht="24" customHeight="1">
      <c r="A57" s="112" t="s">
        <v>606</v>
      </c>
      <c r="B57" s="112" t="s">
        <v>99</v>
      </c>
      <c r="C57" s="112" t="s">
        <v>20</v>
      </c>
      <c r="D57" s="113" t="s">
        <v>21</v>
      </c>
      <c r="E57" s="111">
        <v>1</v>
      </c>
    </row>
    <row r="58" spans="1:5" ht="36" customHeight="1">
      <c r="A58" s="112" t="s">
        <v>607</v>
      </c>
      <c r="B58" s="112" t="s">
        <v>101</v>
      </c>
      <c r="C58" s="112" t="s">
        <v>20</v>
      </c>
      <c r="D58" s="113" t="s">
        <v>21</v>
      </c>
      <c r="E58" s="111">
        <v>1</v>
      </c>
    </row>
    <row r="59" spans="1:5" ht="36" customHeight="1">
      <c r="A59" s="112" t="s">
        <v>608</v>
      </c>
      <c r="B59" s="112" t="s">
        <v>609</v>
      </c>
      <c r="C59" s="112" t="s">
        <v>20</v>
      </c>
      <c r="D59" s="113" t="s">
        <v>25</v>
      </c>
      <c r="E59" s="111">
        <v>60</v>
      </c>
    </row>
    <row r="60" spans="1:5" ht="36" customHeight="1">
      <c r="A60" s="112" t="s">
        <v>610</v>
      </c>
      <c r="B60" s="112" t="s">
        <v>611</v>
      </c>
      <c r="C60" s="112" t="s">
        <v>20</v>
      </c>
      <c r="D60" s="113" t="s">
        <v>25</v>
      </c>
      <c r="E60" s="111">
        <v>20</v>
      </c>
    </row>
    <row r="61" spans="1:5" ht="36" customHeight="1">
      <c r="A61" s="112" t="s">
        <v>612</v>
      </c>
      <c r="B61" s="112" t="s">
        <v>613</v>
      </c>
      <c r="C61" s="112" t="s">
        <v>20</v>
      </c>
      <c r="D61" s="113" t="s">
        <v>25</v>
      </c>
      <c r="E61" s="111">
        <v>20</v>
      </c>
    </row>
    <row r="62" spans="1:5" ht="24" customHeight="1">
      <c r="A62" s="112" t="s">
        <v>614</v>
      </c>
      <c r="B62" s="112" t="s">
        <v>59</v>
      </c>
      <c r="C62" s="112" t="s">
        <v>60</v>
      </c>
      <c r="D62" s="113" t="s">
        <v>21</v>
      </c>
      <c r="E62" s="111">
        <v>8</v>
      </c>
    </row>
    <row r="63" spans="1:5" ht="24" customHeight="1">
      <c r="A63" s="112" t="s">
        <v>615</v>
      </c>
      <c r="B63" s="112" t="s">
        <v>63</v>
      </c>
      <c r="C63" s="112" t="s">
        <v>60</v>
      </c>
      <c r="D63" s="113" t="s">
        <v>21</v>
      </c>
      <c r="E63" s="111">
        <v>15</v>
      </c>
    </row>
    <row r="64" spans="1:5" ht="36" customHeight="1">
      <c r="A64" s="112" t="s">
        <v>616</v>
      </c>
      <c r="B64" s="112" t="s">
        <v>508</v>
      </c>
      <c r="C64" s="112" t="s">
        <v>20</v>
      </c>
      <c r="D64" s="113" t="s">
        <v>21</v>
      </c>
      <c r="E64" s="111">
        <v>17</v>
      </c>
    </row>
    <row r="65" spans="1:5" ht="36" customHeight="1">
      <c r="A65" s="112" t="s">
        <v>617</v>
      </c>
      <c r="B65" s="112" t="s">
        <v>68</v>
      </c>
      <c r="C65" s="112" t="s">
        <v>20</v>
      </c>
      <c r="D65" s="113" t="s">
        <v>21</v>
      </c>
      <c r="E65" s="111">
        <v>32</v>
      </c>
    </row>
    <row r="66" spans="1:5" ht="36" customHeight="1">
      <c r="A66" s="112" t="s">
        <v>618</v>
      </c>
      <c r="B66" s="112" t="s">
        <v>71</v>
      </c>
      <c r="C66" s="112" t="s">
        <v>20</v>
      </c>
      <c r="D66" s="113" t="s">
        <v>25</v>
      </c>
      <c r="E66" s="111">
        <v>9</v>
      </c>
    </row>
    <row r="67" spans="1:5" ht="36" customHeight="1">
      <c r="A67" s="112" t="s">
        <v>619</v>
      </c>
      <c r="B67" s="112" t="s">
        <v>103</v>
      </c>
      <c r="C67" s="112" t="s">
        <v>20</v>
      </c>
      <c r="D67" s="113" t="s">
        <v>21</v>
      </c>
      <c r="E67" s="111">
        <v>1</v>
      </c>
    </row>
    <row r="68" spans="1:5" ht="36" customHeight="1">
      <c r="A68" s="112" t="s">
        <v>620</v>
      </c>
      <c r="B68" s="112" t="s">
        <v>122</v>
      </c>
      <c r="C68" s="112" t="s">
        <v>20</v>
      </c>
      <c r="D68" s="113" t="s">
        <v>25</v>
      </c>
      <c r="E68" s="111">
        <v>60</v>
      </c>
    </row>
    <row r="69" spans="1:5" ht="36" customHeight="1">
      <c r="A69" s="112" t="s">
        <v>621</v>
      </c>
      <c r="B69" s="112" t="s">
        <v>123</v>
      </c>
      <c r="C69" s="112" t="s">
        <v>20</v>
      </c>
      <c r="D69" s="113" t="s">
        <v>25</v>
      </c>
      <c r="E69" s="111">
        <v>40</v>
      </c>
    </row>
    <row r="70" spans="1:5" ht="36" customHeight="1">
      <c r="A70" s="112" t="s">
        <v>622</v>
      </c>
      <c r="B70" s="112" t="s">
        <v>124</v>
      </c>
      <c r="C70" s="112" t="s">
        <v>20</v>
      </c>
      <c r="D70" s="113" t="s">
        <v>25</v>
      </c>
      <c r="E70" s="111">
        <v>20</v>
      </c>
    </row>
    <row r="71" spans="1:5" ht="24" customHeight="1">
      <c r="A71" s="103" t="s">
        <v>623</v>
      </c>
      <c r="B71" s="103" t="s">
        <v>624</v>
      </c>
      <c r="C71" s="103"/>
      <c r="D71" s="103"/>
      <c r="E71" s="104"/>
    </row>
    <row r="72" spans="1:5" ht="24" customHeight="1">
      <c r="A72" s="112" t="s">
        <v>625</v>
      </c>
      <c r="B72" s="112" t="s">
        <v>374</v>
      </c>
      <c r="C72" s="112" t="s">
        <v>20</v>
      </c>
      <c r="D72" s="113" t="s">
        <v>21</v>
      </c>
      <c r="E72" s="111">
        <v>9</v>
      </c>
    </row>
    <row r="73" spans="1:5" ht="36" customHeight="1">
      <c r="A73" s="112" t="s">
        <v>626</v>
      </c>
      <c r="B73" s="112" t="s">
        <v>24</v>
      </c>
      <c r="C73" s="112" t="s">
        <v>20</v>
      </c>
      <c r="D73" s="113" t="s">
        <v>25</v>
      </c>
      <c r="E73" s="111">
        <v>120</v>
      </c>
    </row>
    <row r="74" spans="1:5" ht="36" customHeight="1">
      <c r="A74" s="112" t="s">
        <v>627</v>
      </c>
      <c r="B74" s="112" t="s">
        <v>628</v>
      </c>
      <c r="C74" s="112" t="s">
        <v>20</v>
      </c>
      <c r="D74" s="113" t="s">
        <v>25</v>
      </c>
      <c r="E74" s="111">
        <v>50</v>
      </c>
    </row>
    <row r="75" spans="1:5" ht="36" customHeight="1">
      <c r="A75" s="112" t="s">
        <v>629</v>
      </c>
      <c r="B75" s="112" t="s">
        <v>29</v>
      </c>
      <c r="C75" s="112" t="s">
        <v>20</v>
      </c>
      <c r="D75" s="113" t="s">
        <v>25</v>
      </c>
      <c r="E75" s="111">
        <v>50</v>
      </c>
    </row>
    <row r="76" spans="1:5" ht="24" customHeight="1">
      <c r="A76" s="112" t="s">
        <v>630</v>
      </c>
      <c r="B76" s="112" t="s">
        <v>33</v>
      </c>
      <c r="C76" s="112" t="s">
        <v>20</v>
      </c>
      <c r="D76" s="113" t="s">
        <v>21</v>
      </c>
      <c r="E76" s="111">
        <v>3</v>
      </c>
    </row>
    <row r="77" spans="1:5" ht="24" customHeight="1">
      <c r="A77" s="112" t="s">
        <v>631</v>
      </c>
      <c r="B77" s="112" t="s">
        <v>45</v>
      </c>
      <c r="C77" s="112" t="s">
        <v>20</v>
      </c>
      <c r="D77" s="113" t="s">
        <v>21</v>
      </c>
      <c r="E77" s="111">
        <v>2</v>
      </c>
    </row>
    <row r="78" spans="1:5" ht="24" customHeight="1">
      <c r="A78" s="112" t="s">
        <v>632</v>
      </c>
      <c r="B78" s="112" t="s">
        <v>105</v>
      </c>
      <c r="C78" s="112" t="s">
        <v>20</v>
      </c>
      <c r="D78" s="113" t="s">
        <v>21</v>
      </c>
      <c r="E78" s="111">
        <v>1</v>
      </c>
    </row>
    <row r="79" spans="1:5" ht="36" customHeight="1">
      <c r="A79" s="112" t="s">
        <v>633</v>
      </c>
      <c r="B79" s="112" t="s">
        <v>53</v>
      </c>
      <c r="C79" s="112" t="s">
        <v>20</v>
      </c>
      <c r="D79" s="113" t="s">
        <v>25</v>
      </c>
      <c r="E79" s="111">
        <v>30</v>
      </c>
    </row>
    <row r="80" spans="1:5" ht="36" customHeight="1">
      <c r="A80" s="112" t="s">
        <v>634</v>
      </c>
      <c r="B80" s="112" t="s">
        <v>55</v>
      </c>
      <c r="C80" s="112" t="s">
        <v>20</v>
      </c>
      <c r="D80" s="113" t="s">
        <v>25</v>
      </c>
      <c r="E80" s="111">
        <v>15</v>
      </c>
    </row>
    <row r="81" spans="1:5" ht="36" customHeight="1">
      <c r="A81" s="112" t="s">
        <v>635</v>
      </c>
      <c r="B81" s="112" t="s">
        <v>609</v>
      </c>
      <c r="C81" s="112" t="s">
        <v>20</v>
      </c>
      <c r="D81" s="113" t="s">
        <v>25</v>
      </c>
      <c r="E81" s="111">
        <v>90</v>
      </c>
    </row>
    <row r="82" spans="1:5" ht="24" customHeight="1">
      <c r="A82" s="112" t="s">
        <v>636</v>
      </c>
      <c r="B82" s="112" t="s">
        <v>59</v>
      </c>
      <c r="C82" s="112" t="s">
        <v>60</v>
      </c>
      <c r="D82" s="113" t="s">
        <v>21</v>
      </c>
      <c r="E82" s="111">
        <v>8</v>
      </c>
    </row>
    <row r="83" spans="1:5" ht="24" customHeight="1">
      <c r="A83" s="112" t="s">
        <v>637</v>
      </c>
      <c r="B83" s="112" t="s">
        <v>63</v>
      </c>
      <c r="C83" s="112" t="s">
        <v>60</v>
      </c>
      <c r="D83" s="113" t="s">
        <v>21</v>
      </c>
      <c r="E83" s="111">
        <v>12</v>
      </c>
    </row>
    <row r="84" spans="1:5" ht="36" customHeight="1">
      <c r="A84" s="112" t="s">
        <v>638</v>
      </c>
      <c r="B84" s="112" t="s">
        <v>508</v>
      </c>
      <c r="C84" s="112" t="s">
        <v>20</v>
      </c>
      <c r="D84" s="113" t="s">
        <v>21</v>
      </c>
      <c r="E84" s="111">
        <v>17</v>
      </c>
    </row>
    <row r="85" spans="1:5" ht="36" customHeight="1">
      <c r="A85" s="112" t="s">
        <v>639</v>
      </c>
      <c r="B85" s="112" t="s">
        <v>68</v>
      </c>
      <c r="C85" s="112" t="s">
        <v>20</v>
      </c>
      <c r="D85" s="113" t="s">
        <v>21</v>
      </c>
      <c r="E85" s="111">
        <v>32</v>
      </c>
    </row>
    <row r="86" spans="1:5" ht="36" customHeight="1">
      <c r="A86" s="112" t="s">
        <v>640</v>
      </c>
      <c r="B86" s="112" t="s">
        <v>71</v>
      </c>
      <c r="C86" s="112" t="s">
        <v>20</v>
      </c>
      <c r="D86" s="113" t="s">
        <v>25</v>
      </c>
      <c r="E86" s="111">
        <v>9</v>
      </c>
    </row>
    <row r="87" spans="1:5" ht="36" customHeight="1">
      <c r="A87" s="112" t="s">
        <v>641</v>
      </c>
      <c r="B87" s="112" t="s">
        <v>74</v>
      </c>
      <c r="C87" s="112" t="s">
        <v>20</v>
      </c>
      <c r="D87" s="113" t="s">
        <v>21</v>
      </c>
      <c r="E87" s="111">
        <v>1</v>
      </c>
    </row>
    <row r="88" spans="1:5" ht="36" customHeight="1">
      <c r="A88" s="112" t="s">
        <v>642</v>
      </c>
      <c r="B88" s="112" t="s">
        <v>122</v>
      </c>
      <c r="C88" s="112" t="s">
        <v>20</v>
      </c>
      <c r="D88" s="113" t="s">
        <v>25</v>
      </c>
      <c r="E88" s="111">
        <v>60</v>
      </c>
    </row>
    <row r="89" spans="1:5" ht="36" customHeight="1">
      <c r="A89" s="112" t="s">
        <v>643</v>
      </c>
      <c r="B89" s="112" t="s">
        <v>123</v>
      </c>
      <c r="C89" s="112" t="s">
        <v>20</v>
      </c>
      <c r="D89" s="113" t="s">
        <v>25</v>
      </c>
      <c r="E89" s="111">
        <v>40</v>
      </c>
    </row>
    <row r="90" spans="1:5" ht="36" customHeight="1">
      <c r="A90" s="112" t="s">
        <v>644</v>
      </c>
      <c r="B90" s="112" t="s">
        <v>124</v>
      </c>
      <c r="C90" s="112" t="s">
        <v>20</v>
      </c>
      <c r="D90" s="113" t="s">
        <v>25</v>
      </c>
      <c r="E90" s="111">
        <v>20</v>
      </c>
    </row>
    <row r="91" spans="1:5" ht="36" customHeight="1">
      <c r="A91" s="112" t="s">
        <v>645</v>
      </c>
      <c r="B91" s="112" t="s">
        <v>504</v>
      </c>
      <c r="C91" s="112" t="s">
        <v>20</v>
      </c>
      <c r="D91" s="113" t="s">
        <v>25</v>
      </c>
      <c r="E91" s="111">
        <v>70</v>
      </c>
    </row>
    <row r="92" spans="1:5" ht="24" customHeight="1">
      <c r="A92" s="103" t="s">
        <v>646</v>
      </c>
      <c r="B92" s="103" t="s">
        <v>647</v>
      </c>
      <c r="C92" s="103"/>
      <c r="D92" s="103"/>
      <c r="E92" s="104"/>
    </row>
    <row r="93" spans="1:5" ht="24" customHeight="1">
      <c r="A93" s="112" t="s">
        <v>565</v>
      </c>
      <c r="B93" s="112" t="s">
        <v>374</v>
      </c>
      <c r="C93" s="112" t="s">
        <v>20</v>
      </c>
      <c r="D93" s="113" t="s">
        <v>21</v>
      </c>
      <c r="E93" s="111">
        <v>15</v>
      </c>
    </row>
    <row r="94" spans="1:5" ht="36" customHeight="1">
      <c r="A94" s="112" t="s">
        <v>587</v>
      </c>
      <c r="B94" s="112" t="s">
        <v>24</v>
      </c>
      <c r="C94" s="112" t="s">
        <v>20</v>
      </c>
      <c r="D94" s="113" t="s">
        <v>25</v>
      </c>
      <c r="E94" s="111">
        <v>270</v>
      </c>
    </row>
    <row r="95" spans="1:5" ht="36" customHeight="1">
      <c r="A95" s="112" t="s">
        <v>648</v>
      </c>
      <c r="B95" s="112" t="s">
        <v>27</v>
      </c>
      <c r="C95" s="112" t="s">
        <v>20</v>
      </c>
      <c r="D95" s="113" t="s">
        <v>25</v>
      </c>
      <c r="E95" s="111">
        <v>120</v>
      </c>
    </row>
    <row r="96" spans="1:5" ht="36" customHeight="1">
      <c r="A96" s="112" t="s">
        <v>649</v>
      </c>
      <c r="B96" s="112" t="s">
        <v>29</v>
      </c>
      <c r="C96" s="112" t="s">
        <v>20</v>
      </c>
      <c r="D96" s="113" t="s">
        <v>25</v>
      </c>
      <c r="E96" s="111">
        <v>120</v>
      </c>
    </row>
    <row r="97" spans="1:5" ht="24" customHeight="1">
      <c r="A97" s="112" t="s">
        <v>650</v>
      </c>
      <c r="B97" s="112" t="s">
        <v>33</v>
      </c>
      <c r="C97" s="112" t="s">
        <v>20</v>
      </c>
      <c r="D97" s="113" t="s">
        <v>21</v>
      </c>
      <c r="E97" s="111">
        <v>9</v>
      </c>
    </row>
    <row r="98" spans="1:5" ht="24" customHeight="1">
      <c r="A98" s="112" t="s">
        <v>651</v>
      </c>
      <c r="B98" s="112" t="s">
        <v>36</v>
      </c>
      <c r="C98" s="112" t="s">
        <v>20</v>
      </c>
      <c r="D98" s="113" t="s">
        <v>21</v>
      </c>
      <c r="E98" s="111">
        <v>4</v>
      </c>
    </row>
    <row r="99" spans="1:5" ht="24" customHeight="1">
      <c r="A99" s="112" t="s">
        <v>652</v>
      </c>
      <c r="B99" s="112" t="s">
        <v>39</v>
      </c>
      <c r="C99" s="112" t="s">
        <v>20</v>
      </c>
      <c r="D99" s="113" t="s">
        <v>21</v>
      </c>
      <c r="E99" s="111">
        <v>2</v>
      </c>
    </row>
    <row r="100" spans="1:5" ht="24" customHeight="1">
      <c r="A100" s="112" t="s">
        <v>653</v>
      </c>
      <c r="B100" s="112" t="s">
        <v>47</v>
      </c>
      <c r="C100" s="112" t="s">
        <v>20</v>
      </c>
      <c r="D100" s="113" t="s">
        <v>21</v>
      </c>
      <c r="E100" s="111">
        <v>4</v>
      </c>
    </row>
    <row r="101" spans="1:5" ht="24" customHeight="1">
      <c r="A101" s="112" t="s">
        <v>654</v>
      </c>
      <c r="B101" s="112" t="s">
        <v>45</v>
      </c>
      <c r="C101" s="112" t="s">
        <v>20</v>
      </c>
      <c r="D101" s="113" t="s">
        <v>21</v>
      </c>
      <c r="E101" s="111">
        <v>4</v>
      </c>
    </row>
    <row r="102" spans="1:5" ht="24" customHeight="1">
      <c r="A102" s="112" t="s">
        <v>655</v>
      </c>
      <c r="B102" s="112" t="s">
        <v>107</v>
      </c>
      <c r="C102" s="112" t="s">
        <v>20</v>
      </c>
      <c r="D102" s="113" t="s">
        <v>21</v>
      </c>
      <c r="E102" s="111">
        <v>1</v>
      </c>
    </row>
    <row r="103" spans="1:5" ht="36" customHeight="1">
      <c r="A103" s="112" t="s">
        <v>656</v>
      </c>
      <c r="B103" s="112" t="s">
        <v>109</v>
      </c>
      <c r="C103" s="112" t="s">
        <v>20</v>
      </c>
      <c r="D103" s="113" t="s">
        <v>21</v>
      </c>
      <c r="E103" s="111">
        <v>1</v>
      </c>
    </row>
    <row r="104" spans="1:5" ht="24" customHeight="1">
      <c r="A104" s="112" t="s">
        <v>657</v>
      </c>
      <c r="B104" s="112" t="s">
        <v>59</v>
      </c>
      <c r="C104" s="112" t="s">
        <v>60</v>
      </c>
      <c r="D104" s="113" t="s">
        <v>21</v>
      </c>
      <c r="E104" s="111">
        <v>24</v>
      </c>
    </row>
    <row r="105" spans="1:5" ht="24" customHeight="1">
      <c r="A105" s="112" t="s">
        <v>658</v>
      </c>
      <c r="B105" s="112" t="s">
        <v>63</v>
      </c>
      <c r="C105" s="112" t="s">
        <v>60</v>
      </c>
      <c r="D105" s="113" t="s">
        <v>21</v>
      </c>
      <c r="E105" s="111">
        <v>34</v>
      </c>
    </row>
    <row r="106" spans="1:5" ht="36" customHeight="1">
      <c r="A106" s="112" t="s">
        <v>659</v>
      </c>
      <c r="B106" s="112" t="s">
        <v>508</v>
      </c>
      <c r="C106" s="112" t="s">
        <v>20</v>
      </c>
      <c r="D106" s="113" t="s">
        <v>21</v>
      </c>
      <c r="E106" s="111">
        <v>50</v>
      </c>
    </row>
    <row r="107" spans="1:5" ht="36" customHeight="1">
      <c r="A107" s="112" t="s">
        <v>660</v>
      </c>
      <c r="B107" s="112" t="s">
        <v>68</v>
      </c>
      <c r="C107" s="112" t="s">
        <v>20</v>
      </c>
      <c r="D107" s="113" t="s">
        <v>21</v>
      </c>
      <c r="E107" s="111">
        <v>96</v>
      </c>
    </row>
    <row r="108" spans="1:5" ht="36" customHeight="1">
      <c r="A108" s="112" t="s">
        <v>661</v>
      </c>
      <c r="B108" s="112" t="s">
        <v>71</v>
      </c>
      <c r="C108" s="112" t="s">
        <v>20</v>
      </c>
      <c r="D108" s="113" t="s">
        <v>25</v>
      </c>
      <c r="E108" s="111">
        <v>27</v>
      </c>
    </row>
    <row r="109" spans="1:5" ht="36" customHeight="1">
      <c r="A109" s="112" t="s">
        <v>662</v>
      </c>
      <c r="B109" s="112" t="s">
        <v>74</v>
      </c>
      <c r="C109" s="112" t="s">
        <v>20</v>
      </c>
      <c r="D109" s="113" t="s">
        <v>21</v>
      </c>
      <c r="E109" s="111">
        <v>1</v>
      </c>
    </row>
    <row r="110" spans="1:5" ht="36" customHeight="1">
      <c r="A110" s="112" t="s">
        <v>663</v>
      </c>
      <c r="B110" s="112" t="s">
        <v>111</v>
      </c>
      <c r="C110" s="112" t="s">
        <v>20</v>
      </c>
      <c r="D110" s="113" t="s">
        <v>21</v>
      </c>
      <c r="E110" s="111">
        <v>1</v>
      </c>
    </row>
    <row r="111" spans="1:5" ht="36" customHeight="1">
      <c r="A111" s="112" t="s">
        <v>664</v>
      </c>
      <c r="B111" s="112" t="s">
        <v>122</v>
      </c>
      <c r="C111" s="112" t="s">
        <v>20</v>
      </c>
      <c r="D111" s="113" t="s">
        <v>25</v>
      </c>
      <c r="E111" s="111">
        <v>200</v>
      </c>
    </row>
    <row r="112" spans="1:5" ht="36" customHeight="1">
      <c r="A112" s="112" t="s">
        <v>665</v>
      </c>
      <c r="B112" s="112" t="s">
        <v>123</v>
      </c>
      <c r="C112" s="112" t="s">
        <v>20</v>
      </c>
      <c r="D112" s="113" t="s">
        <v>25</v>
      </c>
      <c r="E112" s="111">
        <v>140</v>
      </c>
    </row>
    <row r="113" spans="1:5" ht="36" customHeight="1">
      <c r="A113" s="112" t="s">
        <v>666</v>
      </c>
      <c r="B113" s="112" t="s">
        <v>124</v>
      </c>
      <c r="C113" s="112" t="s">
        <v>20</v>
      </c>
      <c r="D113" s="113" t="s">
        <v>25</v>
      </c>
      <c r="E113" s="111">
        <v>80</v>
      </c>
    </row>
    <row r="114" spans="1:5" ht="36" customHeight="1">
      <c r="A114" s="112" t="s">
        <v>667</v>
      </c>
      <c r="B114" s="112" t="s">
        <v>507</v>
      </c>
      <c r="C114" s="112" t="s">
        <v>20</v>
      </c>
      <c r="D114" s="113" t="s">
        <v>25</v>
      </c>
      <c r="E114" s="111">
        <v>20</v>
      </c>
    </row>
    <row r="115" spans="1:5" ht="24" customHeight="1">
      <c r="A115" s="103" t="s">
        <v>668</v>
      </c>
      <c r="B115" s="103" t="s">
        <v>669</v>
      </c>
      <c r="C115" s="103"/>
      <c r="D115" s="103"/>
      <c r="E115" s="104"/>
    </row>
    <row r="116" spans="1:5" ht="24" customHeight="1">
      <c r="A116" s="112" t="s">
        <v>670</v>
      </c>
      <c r="B116" s="112" t="s">
        <v>374</v>
      </c>
      <c r="C116" s="112" t="s">
        <v>20</v>
      </c>
      <c r="D116" s="113" t="s">
        <v>21</v>
      </c>
      <c r="E116" s="111">
        <v>6</v>
      </c>
    </row>
    <row r="117" spans="1:5" ht="36" customHeight="1">
      <c r="A117" s="112" t="s">
        <v>671</v>
      </c>
      <c r="B117" s="112" t="s">
        <v>24</v>
      </c>
      <c r="C117" s="112" t="s">
        <v>20</v>
      </c>
      <c r="D117" s="113" t="s">
        <v>25</v>
      </c>
      <c r="E117" s="111">
        <v>100</v>
      </c>
    </row>
    <row r="118" spans="1:5" ht="36" customHeight="1">
      <c r="A118" s="112" t="s">
        <v>672</v>
      </c>
      <c r="B118" s="112" t="s">
        <v>27</v>
      </c>
      <c r="C118" s="112" t="s">
        <v>20</v>
      </c>
      <c r="D118" s="113" t="s">
        <v>25</v>
      </c>
      <c r="E118" s="111">
        <v>40</v>
      </c>
    </row>
    <row r="119" spans="1:5" ht="36" customHeight="1">
      <c r="A119" s="112" t="s">
        <v>673</v>
      </c>
      <c r="B119" s="112" t="s">
        <v>29</v>
      </c>
      <c r="C119" s="112" t="s">
        <v>20</v>
      </c>
      <c r="D119" s="113" t="s">
        <v>25</v>
      </c>
      <c r="E119" s="111">
        <v>40</v>
      </c>
    </row>
    <row r="120" spans="1:5" ht="24" customHeight="1">
      <c r="A120" s="112" t="s">
        <v>674</v>
      </c>
      <c r="B120" s="112" t="s">
        <v>33</v>
      </c>
      <c r="C120" s="112" t="s">
        <v>20</v>
      </c>
      <c r="D120" s="113" t="s">
        <v>21</v>
      </c>
      <c r="E120" s="111">
        <v>6</v>
      </c>
    </row>
    <row r="121" spans="1:5" ht="24" customHeight="1">
      <c r="A121" s="112" t="s">
        <v>675</v>
      </c>
      <c r="B121" s="112" t="s">
        <v>39</v>
      </c>
      <c r="C121" s="112" t="s">
        <v>20</v>
      </c>
      <c r="D121" s="113" t="s">
        <v>21</v>
      </c>
      <c r="E121" s="111">
        <v>1</v>
      </c>
    </row>
    <row r="122" spans="1:5" ht="24" customHeight="1">
      <c r="A122" s="112" t="s">
        <v>676</v>
      </c>
      <c r="B122" s="112" t="s">
        <v>47</v>
      </c>
      <c r="C122" s="112" t="s">
        <v>20</v>
      </c>
      <c r="D122" s="113" t="s">
        <v>21</v>
      </c>
      <c r="E122" s="111">
        <v>2</v>
      </c>
    </row>
    <row r="123" spans="1:5" ht="24" customHeight="1">
      <c r="A123" s="112" t="s">
        <v>677</v>
      </c>
      <c r="B123" s="112" t="s">
        <v>50</v>
      </c>
      <c r="C123" s="112" t="s">
        <v>20</v>
      </c>
      <c r="D123" s="113" t="s">
        <v>21</v>
      </c>
      <c r="E123" s="111">
        <v>2</v>
      </c>
    </row>
    <row r="124" spans="1:5" ht="36" customHeight="1">
      <c r="A124" s="112" t="s">
        <v>678</v>
      </c>
      <c r="B124" s="112" t="s">
        <v>53</v>
      </c>
      <c r="C124" s="112" t="s">
        <v>20</v>
      </c>
      <c r="D124" s="113" t="s">
        <v>25</v>
      </c>
      <c r="E124" s="111">
        <v>10</v>
      </c>
    </row>
    <row r="125" spans="1:5" ht="36" customHeight="1">
      <c r="A125" s="112" t="s">
        <v>679</v>
      </c>
      <c r="B125" s="112" t="s">
        <v>55</v>
      </c>
      <c r="C125" s="112" t="s">
        <v>20</v>
      </c>
      <c r="D125" s="113" t="s">
        <v>25</v>
      </c>
      <c r="E125" s="111">
        <v>3</v>
      </c>
    </row>
    <row r="126" spans="1:5" ht="36" customHeight="1">
      <c r="A126" s="112" t="s">
        <v>680</v>
      </c>
      <c r="B126" s="112" t="s">
        <v>112</v>
      </c>
      <c r="C126" s="112" t="s">
        <v>20</v>
      </c>
      <c r="D126" s="113" t="s">
        <v>25</v>
      </c>
      <c r="E126" s="111">
        <v>3</v>
      </c>
    </row>
    <row r="127" spans="1:5" ht="36" customHeight="1">
      <c r="A127" s="112" t="s">
        <v>681</v>
      </c>
      <c r="B127" s="112" t="s">
        <v>114</v>
      </c>
      <c r="C127" s="112" t="s">
        <v>20</v>
      </c>
      <c r="D127" s="113" t="s">
        <v>25</v>
      </c>
      <c r="E127" s="111">
        <v>50</v>
      </c>
    </row>
    <row r="128" spans="1:5" ht="36" customHeight="1">
      <c r="A128" s="112" t="s">
        <v>682</v>
      </c>
      <c r="B128" s="112" t="s">
        <v>115</v>
      </c>
      <c r="C128" s="112" t="s">
        <v>20</v>
      </c>
      <c r="D128" s="113" t="s">
        <v>25</v>
      </c>
      <c r="E128" s="111">
        <v>16</v>
      </c>
    </row>
    <row r="129" spans="1:5" ht="36" customHeight="1">
      <c r="A129" s="112" t="s">
        <v>683</v>
      </c>
      <c r="B129" s="112" t="s">
        <v>116</v>
      </c>
      <c r="C129" s="112" t="s">
        <v>20</v>
      </c>
      <c r="D129" s="113" t="s">
        <v>25</v>
      </c>
      <c r="E129" s="111">
        <v>16</v>
      </c>
    </row>
    <row r="130" spans="1:5" ht="36" customHeight="1">
      <c r="A130" s="112" t="s">
        <v>684</v>
      </c>
      <c r="B130" s="112" t="s">
        <v>118</v>
      </c>
      <c r="C130" s="112" t="s">
        <v>20</v>
      </c>
      <c r="D130" s="113" t="s">
        <v>21</v>
      </c>
      <c r="E130" s="111">
        <v>1</v>
      </c>
    </row>
    <row r="131" spans="1:5" ht="24" customHeight="1">
      <c r="A131" s="112" t="s">
        <v>685</v>
      </c>
      <c r="B131" s="112" t="s">
        <v>120</v>
      </c>
      <c r="C131" s="112" t="s">
        <v>20</v>
      </c>
      <c r="D131" s="113" t="s">
        <v>21</v>
      </c>
      <c r="E131" s="111">
        <v>2</v>
      </c>
    </row>
    <row r="132" spans="1:5" ht="24" customHeight="1">
      <c r="A132" s="112" t="s">
        <v>686</v>
      </c>
      <c r="B132" s="112" t="s">
        <v>59</v>
      </c>
      <c r="C132" s="112" t="s">
        <v>60</v>
      </c>
      <c r="D132" s="113" t="s">
        <v>21</v>
      </c>
      <c r="E132" s="111">
        <v>1</v>
      </c>
    </row>
    <row r="133" spans="1:5" ht="24" customHeight="1">
      <c r="A133" s="112" t="s">
        <v>687</v>
      </c>
      <c r="B133" s="112" t="s">
        <v>63</v>
      </c>
      <c r="C133" s="112" t="s">
        <v>60</v>
      </c>
      <c r="D133" s="113" t="s">
        <v>21</v>
      </c>
      <c r="E133" s="111">
        <v>5</v>
      </c>
    </row>
    <row r="134" spans="1:5" ht="36" customHeight="1">
      <c r="A134" s="112" t="s">
        <v>688</v>
      </c>
      <c r="B134" s="112" t="s">
        <v>111</v>
      </c>
      <c r="C134" s="112" t="s">
        <v>20</v>
      </c>
      <c r="D134" s="113" t="s">
        <v>21</v>
      </c>
      <c r="E134" s="111">
        <v>1</v>
      </c>
    </row>
    <row r="135" spans="1:5" ht="36" customHeight="1">
      <c r="A135" s="112" t="s">
        <v>689</v>
      </c>
      <c r="B135" s="112" t="s">
        <v>508</v>
      </c>
      <c r="C135" s="112" t="s">
        <v>20</v>
      </c>
      <c r="D135" s="113" t="s">
        <v>21</v>
      </c>
      <c r="E135" s="111">
        <v>1</v>
      </c>
    </row>
    <row r="136" spans="1:5" ht="24" customHeight="1">
      <c r="A136" s="103" t="s">
        <v>690</v>
      </c>
      <c r="B136" s="103" t="s">
        <v>691</v>
      </c>
      <c r="C136" s="103"/>
      <c r="D136" s="103"/>
      <c r="E136" s="104"/>
    </row>
    <row r="137" spans="1:5" ht="24" customHeight="1">
      <c r="A137" s="112" t="s">
        <v>692</v>
      </c>
      <c r="B137" s="112" t="s">
        <v>374</v>
      </c>
      <c r="C137" s="112" t="s">
        <v>20</v>
      </c>
      <c r="D137" s="113" t="s">
        <v>21</v>
      </c>
      <c r="E137" s="111">
        <v>6</v>
      </c>
    </row>
    <row r="138" spans="1:5" ht="36" customHeight="1">
      <c r="A138" s="112" t="s">
        <v>693</v>
      </c>
      <c r="B138" s="112" t="s">
        <v>122</v>
      </c>
      <c r="C138" s="112" t="s">
        <v>20</v>
      </c>
      <c r="D138" s="113" t="s">
        <v>25</v>
      </c>
      <c r="E138" s="111">
        <v>105</v>
      </c>
    </row>
    <row r="139" spans="1:5" ht="36" customHeight="1">
      <c r="A139" s="112" t="s">
        <v>694</v>
      </c>
      <c r="B139" s="112" t="s">
        <v>123</v>
      </c>
      <c r="C139" s="112" t="s">
        <v>20</v>
      </c>
      <c r="D139" s="113" t="s">
        <v>25</v>
      </c>
      <c r="E139" s="111">
        <v>60</v>
      </c>
    </row>
    <row r="140" spans="1:5" ht="36" customHeight="1">
      <c r="A140" s="112" t="s">
        <v>695</v>
      </c>
      <c r="B140" s="112" t="s">
        <v>124</v>
      </c>
      <c r="C140" s="112" t="s">
        <v>20</v>
      </c>
      <c r="D140" s="113" t="s">
        <v>25</v>
      </c>
      <c r="E140" s="111">
        <v>65</v>
      </c>
    </row>
    <row r="141" spans="1:5" ht="36" customHeight="1">
      <c r="A141" s="112" t="s">
        <v>695</v>
      </c>
      <c r="B141" s="112" t="s">
        <v>27</v>
      </c>
      <c r="C141" s="112" t="s">
        <v>20</v>
      </c>
      <c r="D141" s="113" t="s">
        <v>25</v>
      </c>
      <c r="E141" s="111">
        <v>65</v>
      </c>
    </row>
    <row r="142" spans="1:5" ht="36" customHeight="1">
      <c r="A142" s="112" t="s">
        <v>696</v>
      </c>
      <c r="B142" s="112" t="s">
        <v>24</v>
      </c>
      <c r="C142" s="112" t="s">
        <v>20</v>
      </c>
      <c r="D142" s="113" t="s">
        <v>25</v>
      </c>
      <c r="E142" s="111">
        <v>155</v>
      </c>
    </row>
    <row r="143" spans="1:5" ht="36" customHeight="1">
      <c r="A143" s="112" t="s">
        <v>696</v>
      </c>
      <c r="B143" s="112" t="s">
        <v>29</v>
      </c>
      <c r="C143" s="112" t="s">
        <v>20</v>
      </c>
      <c r="D143" s="113" t="s">
        <v>25</v>
      </c>
      <c r="E143" s="111">
        <v>35</v>
      </c>
    </row>
    <row r="144" spans="1:5" ht="36" customHeight="1">
      <c r="A144" s="112" t="s">
        <v>697</v>
      </c>
      <c r="B144" s="112" t="s">
        <v>126</v>
      </c>
      <c r="C144" s="112" t="s">
        <v>20</v>
      </c>
      <c r="D144" s="113" t="s">
        <v>21</v>
      </c>
      <c r="E144" s="111">
        <v>2</v>
      </c>
    </row>
    <row r="145" spans="1:5" ht="24" customHeight="1">
      <c r="A145" s="112" t="s">
        <v>697</v>
      </c>
      <c r="B145" s="112" t="s">
        <v>59</v>
      </c>
      <c r="C145" s="112" t="s">
        <v>60</v>
      </c>
      <c r="D145" s="113" t="s">
        <v>21</v>
      </c>
      <c r="E145" s="111">
        <v>4</v>
      </c>
    </row>
    <row r="146" spans="1:5" ht="24" customHeight="1">
      <c r="A146" s="112" t="s">
        <v>698</v>
      </c>
      <c r="B146" s="112" t="s">
        <v>63</v>
      </c>
      <c r="C146" s="112" t="s">
        <v>60</v>
      </c>
      <c r="D146" s="113" t="s">
        <v>21</v>
      </c>
      <c r="E146" s="111">
        <v>2</v>
      </c>
    </row>
    <row r="147" spans="1:5" ht="36" customHeight="1">
      <c r="A147" s="112" t="s">
        <v>699</v>
      </c>
      <c r="B147" s="112" t="s">
        <v>68</v>
      </c>
      <c r="C147" s="112" t="s">
        <v>20</v>
      </c>
      <c r="D147" s="113" t="s">
        <v>21</v>
      </c>
      <c r="E147" s="111">
        <v>16</v>
      </c>
    </row>
    <row r="148" spans="1:5" ht="24" customHeight="1">
      <c r="A148" s="103" t="s">
        <v>700</v>
      </c>
      <c r="B148" s="103" t="s">
        <v>701</v>
      </c>
      <c r="C148" s="103"/>
      <c r="D148" s="103"/>
      <c r="E148" s="104"/>
    </row>
    <row r="149" spans="1:5" ht="24" customHeight="1">
      <c r="A149" s="112" t="s">
        <v>702</v>
      </c>
      <c r="B149" s="112" t="s">
        <v>128</v>
      </c>
      <c r="C149" s="112" t="s">
        <v>20</v>
      </c>
      <c r="D149" s="113" t="s">
        <v>21</v>
      </c>
      <c r="E149" s="111">
        <v>8</v>
      </c>
    </row>
    <row r="150" spans="1:5" ht="24" customHeight="1">
      <c r="A150" s="112" t="s">
        <v>703</v>
      </c>
      <c r="B150" s="112" t="s">
        <v>130</v>
      </c>
      <c r="C150" s="112" t="s">
        <v>20</v>
      </c>
      <c r="D150" s="113" t="s">
        <v>25</v>
      </c>
      <c r="E150" s="111">
        <v>30</v>
      </c>
    </row>
    <row r="151" spans="1:5" ht="24" customHeight="1">
      <c r="A151" s="112" t="s">
        <v>704</v>
      </c>
      <c r="B151" s="112" t="s">
        <v>132</v>
      </c>
      <c r="C151" s="112" t="s">
        <v>60</v>
      </c>
      <c r="D151" s="113" t="s">
        <v>21</v>
      </c>
      <c r="E151" s="111">
        <v>1</v>
      </c>
    </row>
    <row r="152" spans="1:5" ht="24" customHeight="1">
      <c r="A152" s="112" t="s">
        <v>705</v>
      </c>
      <c r="B152" s="112" t="s">
        <v>134</v>
      </c>
      <c r="C152" s="112" t="s">
        <v>20</v>
      </c>
      <c r="D152" s="113" t="s">
        <v>21</v>
      </c>
      <c r="E152" s="111">
        <v>10</v>
      </c>
    </row>
    <row r="153" spans="1:5" ht="24" customHeight="1">
      <c r="A153" s="103" t="s">
        <v>706</v>
      </c>
      <c r="B153" s="103" t="s">
        <v>707</v>
      </c>
      <c r="C153" s="103"/>
      <c r="D153" s="103"/>
      <c r="E153" s="104"/>
    </row>
    <row r="154" spans="1:5" ht="24" customHeight="1">
      <c r="A154" s="112" t="s">
        <v>708</v>
      </c>
      <c r="B154" s="112" t="s">
        <v>136</v>
      </c>
      <c r="C154" s="112" t="s">
        <v>60</v>
      </c>
      <c r="D154" s="113" t="s">
        <v>21</v>
      </c>
      <c r="E154" s="111">
        <v>2</v>
      </c>
    </row>
    <row r="155" spans="1:5" ht="36" customHeight="1">
      <c r="A155" s="112" t="s">
        <v>709</v>
      </c>
      <c r="B155" s="112" t="s">
        <v>138</v>
      </c>
      <c r="C155" s="112" t="s">
        <v>60</v>
      </c>
      <c r="D155" s="113" t="s">
        <v>25</v>
      </c>
      <c r="E155" s="111">
        <v>50</v>
      </c>
    </row>
    <row r="156" spans="1:5" ht="24" customHeight="1">
      <c r="A156" s="112" t="s">
        <v>710</v>
      </c>
      <c r="B156" s="112" t="s">
        <v>141</v>
      </c>
      <c r="C156" s="112" t="s">
        <v>20</v>
      </c>
      <c r="D156" s="113" t="s">
        <v>25</v>
      </c>
      <c r="E156" s="111">
        <v>70</v>
      </c>
    </row>
    <row r="157" spans="1:5" ht="24" customHeight="1">
      <c r="A157" s="112" t="s">
        <v>711</v>
      </c>
      <c r="B157" s="112" t="s">
        <v>432</v>
      </c>
      <c r="C157" s="112" t="s">
        <v>20</v>
      </c>
      <c r="D157" s="113" t="s">
        <v>21</v>
      </c>
      <c r="E157" s="111">
        <v>4</v>
      </c>
    </row>
    <row r="158" spans="1:5" ht="24" customHeight="1">
      <c r="A158" s="112" t="s">
        <v>712</v>
      </c>
      <c r="B158" s="112" t="s">
        <v>436</v>
      </c>
      <c r="C158" s="112" t="s">
        <v>20</v>
      </c>
      <c r="D158" s="113" t="s">
        <v>21</v>
      </c>
      <c r="E158" s="111">
        <v>3</v>
      </c>
    </row>
    <row r="159" spans="1:5" ht="24" customHeight="1">
      <c r="A159" s="112" t="s">
        <v>713</v>
      </c>
      <c r="B159" s="112" t="s">
        <v>440</v>
      </c>
      <c r="C159" s="112" t="s">
        <v>20</v>
      </c>
      <c r="D159" s="113" t="s">
        <v>21</v>
      </c>
      <c r="E159" s="111">
        <v>1</v>
      </c>
    </row>
    <row r="160" spans="1:5" ht="24" customHeight="1">
      <c r="A160" s="112" t="s">
        <v>714</v>
      </c>
      <c r="B160" s="112" t="s">
        <v>444</v>
      </c>
      <c r="C160" s="112" t="s">
        <v>20</v>
      </c>
      <c r="D160" s="113" t="s">
        <v>21</v>
      </c>
      <c r="E160" s="111">
        <v>1</v>
      </c>
    </row>
    <row r="161" spans="1:5" ht="24" customHeight="1">
      <c r="A161" s="112" t="s">
        <v>715</v>
      </c>
      <c r="B161" s="112" t="s">
        <v>455</v>
      </c>
      <c r="C161" s="112" t="s">
        <v>20</v>
      </c>
      <c r="D161" s="113" t="s">
        <v>21</v>
      </c>
      <c r="E161" s="111">
        <v>4</v>
      </c>
    </row>
    <row r="162" spans="1:5" ht="36" customHeight="1">
      <c r="A162" s="112" t="s">
        <v>716</v>
      </c>
      <c r="B162" s="112" t="s">
        <v>511</v>
      </c>
      <c r="C162" s="112" t="s">
        <v>20</v>
      </c>
      <c r="D162" s="113" t="s">
        <v>25</v>
      </c>
      <c r="E162" s="111">
        <v>120</v>
      </c>
    </row>
    <row r="163" spans="1:5" ht="36" customHeight="1">
      <c r="A163" s="112" t="s">
        <v>717</v>
      </c>
      <c r="B163" s="112" t="s">
        <v>514</v>
      </c>
      <c r="C163" s="112" t="s">
        <v>20</v>
      </c>
      <c r="D163" s="113" t="s">
        <v>25</v>
      </c>
      <c r="E163" s="111">
        <v>40</v>
      </c>
    </row>
    <row r="164" spans="1:5" ht="24" customHeight="1">
      <c r="A164" s="103" t="s">
        <v>718</v>
      </c>
      <c r="B164" s="103" t="s">
        <v>719</v>
      </c>
      <c r="C164" s="103"/>
      <c r="D164" s="103"/>
      <c r="E164" s="104"/>
    </row>
    <row r="165" spans="1:5" ht="60" customHeight="1">
      <c r="A165" s="112" t="s">
        <v>720</v>
      </c>
      <c r="B165" s="112" t="s">
        <v>459</v>
      </c>
      <c r="C165" s="112" t="s">
        <v>148</v>
      </c>
      <c r="D165" s="113" t="s">
        <v>144</v>
      </c>
      <c r="E165" s="111">
        <v>13.5</v>
      </c>
    </row>
    <row r="166" spans="1:5" ht="60" customHeight="1">
      <c r="A166" s="112" t="s">
        <v>721</v>
      </c>
      <c r="B166" s="112" t="s">
        <v>469</v>
      </c>
      <c r="C166" s="112" t="s">
        <v>148</v>
      </c>
      <c r="D166" s="113" t="s">
        <v>144</v>
      </c>
      <c r="E166" s="111">
        <v>13.5</v>
      </c>
    </row>
    <row r="167" spans="1:5" ht="24" customHeight="1">
      <c r="A167" s="112" t="s">
        <v>722</v>
      </c>
      <c r="B167" s="112" t="s">
        <v>146</v>
      </c>
      <c r="C167" s="112" t="s">
        <v>147</v>
      </c>
      <c r="D167" s="113" t="s">
        <v>144</v>
      </c>
      <c r="E167" s="111">
        <v>0.9</v>
      </c>
    </row>
    <row r="168" spans="1:5" ht="36" customHeight="1">
      <c r="A168" s="112" t="s">
        <v>723</v>
      </c>
      <c r="B168" s="112" t="s">
        <v>480</v>
      </c>
      <c r="C168" s="112" t="s">
        <v>147</v>
      </c>
      <c r="D168" s="113" t="s">
        <v>144</v>
      </c>
      <c r="E168" s="111">
        <v>0.9</v>
      </c>
    </row>
    <row r="169" spans="1:5" ht="24" customHeight="1">
      <c r="A169" s="112" t="s">
        <v>724</v>
      </c>
      <c r="B169" s="112" t="s">
        <v>150</v>
      </c>
      <c r="C169" s="112" t="s">
        <v>60</v>
      </c>
      <c r="D169" s="113" t="s">
        <v>144</v>
      </c>
      <c r="E169" s="111">
        <v>0.12</v>
      </c>
    </row>
    <row r="170" spans="1:5" ht="24" customHeight="1">
      <c r="A170" s="112" t="s">
        <v>725</v>
      </c>
      <c r="B170" s="112" t="s">
        <v>152</v>
      </c>
      <c r="C170" s="112" t="s">
        <v>20</v>
      </c>
      <c r="D170" s="113" t="s">
        <v>21</v>
      </c>
      <c r="E170" s="111">
        <v>20</v>
      </c>
    </row>
    <row r="171" spans="1:5" ht="24" customHeight="1">
      <c r="A171" s="112" t="s">
        <v>726</v>
      </c>
      <c r="B171" s="112" t="s">
        <v>154</v>
      </c>
      <c r="C171" s="112" t="s">
        <v>20</v>
      </c>
      <c r="D171" s="113" t="s">
        <v>21</v>
      </c>
      <c r="E171" s="111">
        <v>60</v>
      </c>
    </row>
    <row r="172" spans="1:5" ht="24" customHeight="1">
      <c r="A172" s="112" t="s">
        <v>727</v>
      </c>
      <c r="B172" s="112" t="s">
        <v>515</v>
      </c>
      <c r="C172" s="112" t="s">
        <v>20</v>
      </c>
      <c r="D172" s="113" t="s">
        <v>21</v>
      </c>
      <c r="E172" s="111">
        <v>80</v>
      </c>
    </row>
    <row r="173" spans="1:5" ht="24" customHeight="1">
      <c r="A173" s="103" t="s">
        <v>728</v>
      </c>
      <c r="B173" s="103" t="s">
        <v>729</v>
      </c>
      <c r="C173" s="103"/>
      <c r="D173" s="103"/>
      <c r="E173" s="104"/>
    </row>
    <row r="174" spans="1:5" ht="24" customHeight="1">
      <c r="A174" s="112" t="s">
        <v>730</v>
      </c>
      <c r="B174" s="112" t="s">
        <v>157</v>
      </c>
      <c r="C174" s="112" t="s">
        <v>60</v>
      </c>
      <c r="D174" s="113" t="s">
        <v>25</v>
      </c>
      <c r="E174" s="111">
        <v>125</v>
      </c>
    </row>
    <row r="175" spans="1:5" ht="24" customHeight="1">
      <c r="A175" s="112" t="s">
        <v>731</v>
      </c>
      <c r="B175" s="112" t="s">
        <v>159</v>
      </c>
      <c r="C175" s="112" t="s">
        <v>60</v>
      </c>
      <c r="D175" s="113" t="s">
        <v>25</v>
      </c>
      <c r="E175" s="111">
        <v>85</v>
      </c>
    </row>
    <row r="176" spans="1:5" ht="24" customHeight="1">
      <c r="A176" s="112" t="s">
        <v>732</v>
      </c>
      <c r="B176" s="112" t="s">
        <v>161</v>
      </c>
      <c r="C176" s="112" t="s">
        <v>60</v>
      </c>
      <c r="D176" s="113" t="s">
        <v>21</v>
      </c>
      <c r="E176" s="111">
        <v>30</v>
      </c>
    </row>
    <row r="177" spans="1:5" ht="24" customHeight="1">
      <c r="A177" s="112" t="s">
        <v>732</v>
      </c>
      <c r="B177" s="112" t="s">
        <v>163</v>
      </c>
      <c r="C177" s="112" t="s">
        <v>60</v>
      </c>
      <c r="D177" s="113" t="s">
        <v>21</v>
      </c>
      <c r="E177" s="111">
        <v>85</v>
      </c>
    </row>
    <row r="178" spans="1:5" ht="24" customHeight="1">
      <c r="A178" s="112" t="s">
        <v>733</v>
      </c>
      <c r="B178" s="112" t="s">
        <v>374</v>
      </c>
      <c r="C178" s="112" t="s">
        <v>20</v>
      </c>
      <c r="D178" s="113" t="s">
        <v>21</v>
      </c>
      <c r="E178" s="111">
        <v>14</v>
      </c>
    </row>
    <row r="179" spans="1:5" ht="36" customHeight="1">
      <c r="A179" s="112" t="s">
        <v>734</v>
      </c>
      <c r="B179" s="112" t="s">
        <v>165</v>
      </c>
      <c r="C179" s="112" t="s">
        <v>20</v>
      </c>
      <c r="D179" s="113" t="s">
        <v>21</v>
      </c>
      <c r="E179" s="111">
        <v>8</v>
      </c>
    </row>
    <row r="180" spans="1:5" ht="36" customHeight="1">
      <c r="A180" s="112" t="s">
        <v>735</v>
      </c>
      <c r="B180" s="112" t="s">
        <v>71</v>
      </c>
      <c r="C180" s="112" t="s">
        <v>20</v>
      </c>
      <c r="D180" s="113" t="s">
        <v>25</v>
      </c>
      <c r="E180" s="111">
        <v>95</v>
      </c>
    </row>
    <row r="181" spans="1:5" ht="24" customHeight="1">
      <c r="A181" s="112" t="s">
        <v>736</v>
      </c>
      <c r="B181" s="112" t="s">
        <v>33</v>
      </c>
      <c r="C181" s="112" t="s">
        <v>20</v>
      </c>
      <c r="D181" s="113" t="s">
        <v>21</v>
      </c>
      <c r="E181" s="111">
        <v>30</v>
      </c>
    </row>
    <row r="182" spans="1:5" ht="36" customHeight="1">
      <c r="A182" s="112" t="s">
        <v>737</v>
      </c>
      <c r="B182" s="112" t="s">
        <v>508</v>
      </c>
      <c r="C182" s="112" t="s">
        <v>20</v>
      </c>
      <c r="D182" s="113" t="s">
        <v>21</v>
      </c>
      <c r="E182" s="111">
        <v>22</v>
      </c>
    </row>
    <row r="183" spans="1:5" ht="36" customHeight="1">
      <c r="A183" s="112" t="s">
        <v>738</v>
      </c>
      <c r="B183" s="112" t="s">
        <v>68</v>
      </c>
      <c r="C183" s="112" t="s">
        <v>20</v>
      </c>
      <c r="D183" s="113" t="s">
        <v>21</v>
      </c>
      <c r="E183" s="111">
        <v>85</v>
      </c>
    </row>
    <row r="184" spans="1:5" ht="36" customHeight="1">
      <c r="A184" s="112" t="s">
        <v>739</v>
      </c>
      <c r="B184" s="112" t="s">
        <v>126</v>
      </c>
      <c r="C184" s="112" t="s">
        <v>20</v>
      </c>
      <c r="D184" s="113" t="s">
        <v>21</v>
      </c>
      <c r="E184" s="111">
        <v>2</v>
      </c>
    </row>
    <row r="185" spans="1:5" ht="36" customHeight="1">
      <c r="A185" s="112" t="s">
        <v>739</v>
      </c>
      <c r="B185" s="112" t="s">
        <v>167</v>
      </c>
      <c r="C185" s="112" t="s">
        <v>20</v>
      </c>
      <c r="D185" s="113" t="s">
        <v>21</v>
      </c>
      <c r="E185" s="111">
        <v>5</v>
      </c>
    </row>
    <row r="186" spans="1:5" ht="36" customHeight="1">
      <c r="A186" s="112" t="s">
        <v>740</v>
      </c>
      <c r="B186" s="112" t="s">
        <v>111</v>
      </c>
      <c r="C186" s="112" t="s">
        <v>20</v>
      </c>
      <c r="D186" s="113" t="s">
        <v>21</v>
      </c>
      <c r="E186" s="111">
        <v>1</v>
      </c>
    </row>
    <row r="187" spans="1:5" ht="24" customHeight="1">
      <c r="A187" s="112" t="s">
        <v>741</v>
      </c>
      <c r="B187" s="112" t="s">
        <v>59</v>
      </c>
      <c r="C187" s="112" t="s">
        <v>60</v>
      </c>
      <c r="D187" s="113" t="s">
        <v>21</v>
      </c>
      <c r="E187" s="111">
        <v>12</v>
      </c>
    </row>
    <row r="188" spans="1:5" ht="24" customHeight="1">
      <c r="A188" s="112" t="s">
        <v>742</v>
      </c>
      <c r="B188" s="112" t="s">
        <v>59</v>
      </c>
      <c r="C188" s="112" t="s">
        <v>60</v>
      </c>
      <c r="D188" s="113" t="s">
        <v>21</v>
      </c>
      <c r="E188" s="111">
        <v>2</v>
      </c>
    </row>
    <row r="189" spans="1:5" ht="24" customHeight="1">
      <c r="A189" s="112" t="s">
        <v>743</v>
      </c>
      <c r="B189" s="112" t="s">
        <v>39</v>
      </c>
      <c r="C189" s="112" t="s">
        <v>20</v>
      </c>
      <c r="D189" s="113" t="s">
        <v>21</v>
      </c>
      <c r="E189" s="111">
        <v>3</v>
      </c>
    </row>
    <row r="190" spans="1:5" ht="24" customHeight="1">
      <c r="A190" s="112" t="s">
        <v>744</v>
      </c>
      <c r="B190" s="112" t="s">
        <v>47</v>
      </c>
      <c r="C190" s="112" t="s">
        <v>20</v>
      </c>
      <c r="D190" s="113" t="s">
        <v>21</v>
      </c>
      <c r="E190" s="111">
        <v>1</v>
      </c>
    </row>
    <row r="191" spans="1:5" ht="36" customHeight="1">
      <c r="A191" s="112" t="s">
        <v>745</v>
      </c>
      <c r="B191" s="112" t="s">
        <v>24</v>
      </c>
      <c r="C191" s="112" t="s">
        <v>20</v>
      </c>
      <c r="D191" s="113" t="s">
        <v>25</v>
      </c>
      <c r="E191" s="111">
        <v>330</v>
      </c>
    </row>
    <row r="192" spans="1:5" ht="36" customHeight="1">
      <c r="A192" s="112" t="s">
        <v>746</v>
      </c>
      <c r="B192" s="112" t="s">
        <v>29</v>
      </c>
      <c r="C192" s="112" t="s">
        <v>20</v>
      </c>
      <c r="D192" s="113" t="s">
        <v>25</v>
      </c>
      <c r="E192" s="111">
        <v>230</v>
      </c>
    </row>
    <row r="193" spans="1:5" ht="36" customHeight="1">
      <c r="A193" s="112" t="s">
        <v>747</v>
      </c>
      <c r="B193" s="112" t="s">
        <v>27</v>
      </c>
      <c r="C193" s="112" t="s">
        <v>20</v>
      </c>
      <c r="D193" s="113" t="s">
        <v>25</v>
      </c>
      <c r="E193" s="111">
        <v>200</v>
      </c>
    </row>
    <row r="194" spans="1:5" ht="36" customHeight="1">
      <c r="A194" s="112" t="s">
        <v>748</v>
      </c>
      <c r="B194" s="112" t="s">
        <v>122</v>
      </c>
      <c r="C194" s="112" t="s">
        <v>20</v>
      </c>
      <c r="D194" s="113" t="s">
        <v>25</v>
      </c>
      <c r="E194" s="111">
        <v>385</v>
      </c>
    </row>
    <row r="195" spans="1:5" ht="36" customHeight="1">
      <c r="A195" s="112" t="s">
        <v>749</v>
      </c>
      <c r="B195" s="112" t="s">
        <v>124</v>
      </c>
      <c r="C195" s="112" t="s">
        <v>20</v>
      </c>
      <c r="D195" s="113" t="s">
        <v>25</v>
      </c>
      <c r="E195" s="111">
        <v>205</v>
      </c>
    </row>
    <row r="196" spans="1:5" ht="36" customHeight="1">
      <c r="A196" s="112" t="s">
        <v>750</v>
      </c>
      <c r="B196" s="112" t="s">
        <v>123</v>
      </c>
      <c r="C196" s="112" t="s">
        <v>20</v>
      </c>
      <c r="D196" s="113" t="s">
        <v>25</v>
      </c>
      <c r="E196" s="111">
        <v>250</v>
      </c>
    </row>
    <row r="197" spans="1:5" ht="60" customHeight="1">
      <c r="A197" s="134"/>
      <c r="B197" s="134"/>
      <c r="C197" s="134"/>
      <c r="D197" s="134"/>
      <c r="E197" s="134"/>
    </row>
    <row r="198" spans="1:5" ht="50.1" customHeight="1">
      <c r="A198" s="236" t="s">
        <v>171</v>
      </c>
      <c r="B198" s="235"/>
      <c r="C198" s="235"/>
      <c r="D198" s="235"/>
      <c r="E198" s="235"/>
    </row>
  </sheetData>
  <mergeCells count="4">
    <mergeCell ref="A198:E198"/>
    <mergeCell ref="D1:E1"/>
    <mergeCell ref="D2:E2"/>
    <mergeCell ref="A3:E3"/>
  </mergeCells>
  <pageMargins left="0.5" right="0.5" top="1" bottom="1" header="0.5" footer="0.5"/>
  <pageSetup paperSize="9" fitToHeight="0" orientation="landscape" r:id="rId1"/>
  <headerFooter>
    <oddHeader>UFVJM
CNPJ: 16.888.315/0001-57</oddHeader>
    <oddFooter>ROD MGT 367 KM 583  - ALTO DA JACUBA - DIAMANTINA / MG
(38) 3532-1257 / leon.oliveira@ufvjm.edu.br &amp;R Relatório gerado em orcafascio.com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Orçamento Sintético</vt:lpstr>
      <vt:lpstr>Orçamento Analítico</vt:lpstr>
      <vt:lpstr>BDI</vt:lpstr>
      <vt:lpstr>encargos sociais</vt:lpstr>
      <vt:lpstr>Cronograma</vt:lpstr>
      <vt:lpstr>P.Mercado</vt:lpstr>
      <vt:lpstr>Memorial de cálculo</vt:lpstr>
      <vt:lpstr>BDI!Area_de_impressao</vt:lpstr>
      <vt:lpstr>Cronograma!Area_de_impressao</vt:lpstr>
      <vt:lpstr>'encargos sociais'!Area_de_impressao</vt:lpstr>
      <vt:lpstr>'Memorial de cálculo'!Area_de_impressao</vt:lpstr>
      <vt:lpstr>'Orçamento Analítico'!Area_de_impressao</vt:lpstr>
      <vt:lpstr>'Orçamento Sintético'!Area_de_impressao</vt:lpstr>
      <vt:lpstr>P.Mercado!Area_de_impressao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usuario</cp:lastModifiedBy>
  <cp:revision>0</cp:revision>
  <cp:lastPrinted>2019-03-12T14:26:28Z</cp:lastPrinted>
  <dcterms:created xsi:type="dcterms:W3CDTF">2019-02-19T11:47:10Z</dcterms:created>
  <dcterms:modified xsi:type="dcterms:W3CDTF">2019-03-12T14:41:08Z</dcterms:modified>
</cp:coreProperties>
</file>